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8" windowWidth="22980" windowHeight="9288" activeTab="7"/>
  </bookViews>
  <sheets>
    <sheet name="к1ж" sheetId="1" r:id="rId1"/>
    <sheet name="к1м" sheetId="2" r:id="rId2"/>
    <sheet name="кг" sheetId="3" r:id="rId3"/>
    <sheet name="ССМ" sheetId="4" r:id="rId4"/>
    <sheet name="ССЖ" sheetId="5" r:id="rId5"/>
    <sheet name="САП" sheetId="6" r:id="rId6"/>
    <sheet name="фристайл" sheetId="7" r:id="rId7"/>
    <sheet name="КК" sheetId="8" r:id="rId8"/>
  </sheets>
  <externalReferences>
    <externalReference r:id="rId9"/>
  </externalReferences>
  <calcPr calcId="144525"/>
</workbook>
</file>

<file path=xl/calcChain.xml><?xml version="1.0" encoding="utf-8"?>
<calcChain xmlns="http://schemas.openxmlformats.org/spreadsheetml/2006/main">
  <c r="AC6" i="6" l="1"/>
  <c r="AB6" i="6"/>
  <c r="AD6" i="6" s="1"/>
  <c r="AC5" i="6"/>
  <c r="AD5" i="6" s="1"/>
  <c r="AB5" i="6"/>
  <c r="AC4" i="6"/>
  <c r="AB4" i="6"/>
  <c r="AD4" i="6" s="1"/>
  <c r="AE4" i="6" s="1"/>
  <c r="AC3" i="6"/>
  <c r="AB3" i="6"/>
  <c r="AD3" i="6" s="1"/>
  <c r="AC2" i="6"/>
  <c r="AB2" i="6"/>
  <c r="AD2" i="6" s="1"/>
  <c r="L6" i="5"/>
  <c r="L5" i="5"/>
  <c r="L4" i="5"/>
  <c r="L3" i="5"/>
  <c r="L2" i="5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C43" i="3"/>
  <c r="B43" i="3"/>
  <c r="A43" i="3"/>
  <c r="C42" i="3"/>
  <c r="B42" i="3"/>
  <c r="A42" i="3"/>
  <c r="AB41" i="3"/>
  <c r="AA41" i="3"/>
  <c r="Z41" i="3"/>
  <c r="C41" i="3"/>
  <c r="B41" i="3"/>
  <c r="A41" i="3"/>
  <c r="C40" i="3"/>
  <c r="B40" i="3"/>
  <c r="A40" i="3"/>
  <c r="C39" i="3"/>
  <c r="B39" i="3"/>
  <c r="A39" i="3"/>
  <c r="AA38" i="3"/>
  <c r="Z38" i="3"/>
  <c r="AB38" i="3" s="1"/>
  <c r="AC38" i="3" s="1"/>
  <c r="C38" i="3"/>
  <c r="B38" i="3"/>
  <c r="A38" i="3"/>
  <c r="C37" i="3"/>
  <c r="B37" i="3"/>
  <c r="A37" i="3"/>
  <c r="C36" i="3"/>
  <c r="B36" i="3"/>
  <c r="A36" i="3"/>
  <c r="AA35" i="3"/>
  <c r="Z35" i="3"/>
  <c r="AB35" i="3" s="1"/>
  <c r="C35" i="3"/>
  <c r="B35" i="3"/>
  <c r="A35" i="3"/>
  <c r="C34" i="3"/>
  <c r="B34" i="3"/>
  <c r="A34" i="3"/>
  <c r="C33" i="3"/>
  <c r="B33" i="3"/>
  <c r="A33" i="3"/>
  <c r="AA32" i="3"/>
  <c r="Z32" i="3"/>
  <c r="AB32" i="3" s="1"/>
  <c r="C32" i="3"/>
  <c r="B32" i="3"/>
  <c r="A32" i="3"/>
  <c r="C31" i="3"/>
  <c r="B31" i="3"/>
  <c r="A31" i="3"/>
  <c r="C30" i="3"/>
  <c r="B30" i="3"/>
  <c r="A30" i="3"/>
  <c r="AA29" i="3"/>
  <c r="Z29" i="3"/>
  <c r="C29" i="3"/>
  <c r="B29" i="3"/>
  <c r="A29" i="3"/>
  <c r="C28" i="3"/>
  <c r="B28" i="3"/>
  <c r="A28" i="3"/>
  <c r="C27" i="3"/>
  <c r="B27" i="3"/>
  <c r="A27" i="3"/>
  <c r="AB26" i="3"/>
  <c r="AA26" i="3"/>
  <c r="Z26" i="3"/>
  <c r="C26" i="3"/>
  <c r="B26" i="3"/>
  <c r="A26" i="3"/>
  <c r="C25" i="3"/>
  <c r="B25" i="3"/>
  <c r="A25" i="3"/>
  <c r="C24" i="3"/>
  <c r="B24" i="3"/>
  <c r="A24" i="3"/>
  <c r="AA23" i="3"/>
  <c r="Z23" i="3"/>
  <c r="AB23" i="3" s="1"/>
  <c r="C23" i="3"/>
  <c r="B23" i="3"/>
  <c r="A23" i="3"/>
  <c r="C22" i="3"/>
  <c r="B22" i="3"/>
  <c r="A22" i="3"/>
  <c r="C21" i="3"/>
  <c r="B21" i="3"/>
  <c r="A21" i="3"/>
  <c r="AA20" i="3"/>
  <c r="AB20" i="3" s="1"/>
  <c r="AC20" i="3" s="1"/>
  <c r="Z20" i="3"/>
  <c r="C20" i="3"/>
  <c r="B20" i="3"/>
  <c r="A20" i="3"/>
  <c r="C19" i="3"/>
  <c r="B19" i="3"/>
  <c r="A19" i="3"/>
  <c r="C18" i="3"/>
  <c r="B18" i="3"/>
  <c r="A18" i="3"/>
  <c r="AA17" i="3"/>
  <c r="Z17" i="3"/>
  <c r="AB17" i="3" s="1"/>
  <c r="C17" i="3"/>
  <c r="B17" i="3"/>
  <c r="A17" i="3"/>
  <c r="C16" i="3"/>
  <c r="B16" i="3"/>
  <c r="A16" i="3"/>
  <c r="C15" i="3"/>
  <c r="B15" i="3"/>
  <c r="A15" i="3"/>
  <c r="AA14" i="3"/>
  <c r="Z14" i="3"/>
  <c r="AB14" i="3" s="1"/>
  <c r="AC14" i="3" s="1"/>
  <c r="C14" i="3"/>
  <c r="B14" i="3"/>
  <c r="A14" i="3"/>
  <c r="C13" i="3"/>
  <c r="B13" i="3"/>
  <c r="A13" i="3"/>
  <c r="C12" i="3"/>
  <c r="B12" i="3"/>
  <c r="A12" i="3"/>
  <c r="AB11" i="3"/>
  <c r="AA11" i="3"/>
  <c r="Z11" i="3"/>
  <c r="C11" i="3"/>
  <c r="B11" i="3"/>
  <c r="A11" i="3"/>
  <c r="C10" i="3"/>
  <c r="B10" i="3"/>
  <c r="A10" i="3"/>
  <c r="C9" i="3"/>
  <c r="B9" i="3"/>
  <c r="A9" i="3"/>
  <c r="AA8" i="3"/>
  <c r="Z8" i="3"/>
  <c r="AB8" i="3" s="1"/>
  <c r="AC8" i="3" s="1"/>
  <c r="C8" i="3"/>
  <c r="B8" i="3"/>
  <c r="A8" i="3"/>
  <c r="C7" i="3"/>
  <c r="B7" i="3"/>
  <c r="A7" i="3"/>
  <c r="C6" i="3"/>
  <c r="B6" i="3"/>
  <c r="A6" i="3"/>
  <c r="AB5" i="3"/>
  <c r="AA5" i="3"/>
  <c r="Z5" i="3"/>
  <c r="C5" i="3"/>
  <c r="B5" i="3"/>
  <c r="A5" i="3"/>
  <c r="C4" i="3"/>
  <c r="B4" i="3"/>
  <c r="A4" i="3"/>
  <c r="C3" i="3"/>
  <c r="B3" i="3"/>
  <c r="A3" i="3"/>
  <c r="AA2" i="3"/>
  <c r="Z2" i="3"/>
  <c r="AB2" i="3" s="1"/>
  <c r="AC2" i="3" s="1"/>
  <c r="C2" i="3"/>
  <c r="B2" i="3"/>
  <c r="A2" i="3"/>
  <c r="AF61" i="2"/>
  <c r="AD61" i="2"/>
  <c r="AF60" i="2"/>
  <c r="AD60" i="2"/>
  <c r="AF59" i="2"/>
  <c r="AD59" i="2"/>
  <c r="AF58" i="2"/>
  <c r="AD58" i="2"/>
  <c r="AF57" i="2"/>
  <c r="AD57" i="2"/>
  <c r="AF56" i="2"/>
  <c r="AD56" i="2"/>
  <c r="AF55" i="2"/>
  <c r="AD55" i="2"/>
  <c r="AF54" i="2"/>
  <c r="AD54" i="2"/>
  <c r="AF53" i="2"/>
  <c r="AD53" i="2"/>
  <c r="AF52" i="2"/>
  <c r="AD52" i="2"/>
  <c r="AF51" i="2"/>
  <c r="AD51" i="2"/>
  <c r="AF50" i="2"/>
  <c r="AD50" i="2"/>
  <c r="AF49" i="2"/>
  <c r="AD49" i="2"/>
  <c r="AF48" i="2"/>
  <c r="AD48" i="2"/>
  <c r="AF47" i="2"/>
  <c r="AD47" i="2"/>
  <c r="AF46" i="2"/>
  <c r="AD46" i="2"/>
  <c r="AF45" i="2"/>
  <c r="AD45" i="2"/>
  <c r="AF44" i="2"/>
  <c r="AD44" i="2"/>
  <c r="AF43" i="2"/>
  <c r="AD43" i="2"/>
  <c r="AF42" i="2"/>
  <c r="AD42" i="2"/>
  <c r="AF41" i="2"/>
  <c r="AD41" i="2"/>
  <c r="AF40" i="2"/>
  <c r="AD40" i="2"/>
  <c r="AF39" i="2"/>
  <c r="AD39" i="2"/>
  <c r="AF38" i="2"/>
  <c r="AD38" i="2"/>
  <c r="AF37" i="2"/>
  <c r="AD37" i="2"/>
  <c r="AF36" i="2"/>
  <c r="AD36" i="2"/>
  <c r="AF35" i="2"/>
  <c r="AD35" i="2"/>
  <c r="AF34" i="2"/>
  <c r="AD34" i="2"/>
  <c r="AF33" i="2"/>
  <c r="AD33" i="2"/>
  <c r="AF32" i="2"/>
  <c r="AD32" i="2"/>
  <c r="AF31" i="2"/>
  <c r="AD31" i="2"/>
  <c r="AF30" i="2"/>
  <c r="AD30" i="2"/>
  <c r="AF29" i="2"/>
  <c r="AD29" i="2"/>
  <c r="AF28" i="2"/>
  <c r="AD28" i="2"/>
  <c r="AF27" i="2"/>
  <c r="AD27" i="2"/>
  <c r="AF26" i="2"/>
  <c r="AD26" i="2"/>
  <c r="AF25" i="2"/>
  <c r="AD25" i="2"/>
  <c r="AF24" i="2"/>
  <c r="AD24" i="2"/>
  <c r="AF23" i="2"/>
  <c r="AD23" i="2"/>
  <c r="AF22" i="2"/>
  <c r="AD22" i="2"/>
  <c r="AF21" i="2"/>
  <c r="AD21" i="2"/>
  <c r="AF20" i="2"/>
  <c r="AD20" i="2"/>
  <c r="AF19" i="2"/>
  <c r="AD19" i="2"/>
  <c r="AD18" i="2"/>
  <c r="AF17" i="2"/>
  <c r="AD17" i="2"/>
  <c r="AF16" i="2"/>
  <c r="AD16" i="2"/>
  <c r="AF15" i="2"/>
  <c r="AD15" i="2"/>
  <c r="AF14" i="2"/>
  <c r="AD14" i="2"/>
  <c r="AF13" i="2"/>
  <c r="AD13" i="2"/>
  <c r="AF12" i="2"/>
  <c r="AD12" i="2"/>
  <c r="AF11" i="2"/>
  <c r="AD11" i="2"/>
  <c r="AF10" i="2"/>
  <c r="AD10" i="2"/>
  <c r="AF9" i="2"/>
  <c r="AD9" i="2"/>
  <c r="AF8" i="2"/>
  <c r="AD8" i="2"/>
  <c r="AF7" i="2"/>
  <c r="AD7" i="2"/>
  <c r="AF6" i="2"/>
  <c r="AD6" i="2"/>
  <c r="AF5" i="2"/>
  <c r="AD5" i="2"/>
  <c r="AF4" i="2"/>
  <c r="AD4" i="2"/>
  <c r="AF3" i="2"/>
  <c r="AD3" i="2"/>
  <c r="AF2" i="2"/>
  <c r="AD2" i="2"/>
  <c r="AG17" i="1"/>
  <c r="AE17" i="1"/>
  <c r="AG16" i="1"/>
  <c r="AE16" i="1"/>
  <c r="AG15" i="1"/>
  <c r="AE15" i="1"/>
  <c r="AG14" i="1"/>
  <c r="AE14" i="1"/>
  <c r="AG13" i="1"/>
  <c r="AE13" i="1"/>
  <c r="AG12" i="1"/>
  <c r="AE12" i="1"/>
  <c r="AG11" i="1"/>
  <c r="AE11" i="1"/>
  <c r="AG10" i="1"/>
  <c r="AE10" i="1"/>
  <c r="AG9" i="1"/>
  <c r="AE9" i="1"/>
  <c r="AG8" i="1"/>
  <c r="AE8" i="1"/>
  <c r="AG7" i="1"/>
  <c r="AE7" i="1"/>
  <c r="AG6" i="1"/>
  <c r="AE6" i="1"/>
  <c r="AG5" i="1"/>
  <c r="AE5" i="1"/>
  <c r="AG4" i="1"/>
  <c r="AE4" i="1"/>
  <c r="AG3" i="1"/>
  <c r="AE3" i="1"/>
  <c r="AG2" i="1"/>
  <c r="AE2" i="1"/>
  <c r="AE2" i="6" l="1"/>
  <c r="AE3" i="6"/>
  <c r="AE5" i="6"/>
  <c r="AE6" i="6"/>
  <c r="AC26" i="3"/>
  <c r="AB29" i="3"/>
  <c r="AD14" i="3"/>
  <c r="AD2" i="3"/>
  <c r="AC32" i="3"/>
  <c r="AD20" i="3" s="1"/>
  <c r="AD26" i="3" l="1"/>
  <c r="AD8" i="3"/>
</calcChain>
</file>

<file path=xl/sharedStrings.xml><?xml version="1.0" encoding="utf-8"?>
<sst xmlns="http://schemas.openxmlformats.org/spreadsheetml/2006/main" count="512" uniqueCount="126">
  <si>
    <t>Фамилия</t>
  </si>
  <si>
    <t>Имя</t>
  </si>
  <si>
    <t>л/к</t>
  </si>
  <si>
    <t>Стартовый №</t>
  </si>
  <si>
    <t>попытка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</si>
  <si>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</si>
  <si>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</si>
  <si>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</si>
  <si>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</si>
  <si>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</si>
  <si>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</si>
  <si>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</si>
  <si>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</si>
  <si>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</si>
  <si>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</si>
  <si>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</si>
  <si>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</si>
  <si>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</si>
  <si>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</si>
  <si>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</si>
  <si>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</si>
  <si>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</si>
  <si>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</si>
  <si>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</si>
  <si>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</si>
  <si>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Старт</t>
  </si>
  <si>
    <t>Финиш</t>
  </si>
  <si>
    <t>Время</t>
  </si>
  <si>
    <t>Штрафы</t>
  </si>
  <si>
    <t>Результат</t>
  </si>
  <si>
    <t>результат</t>
  </si>
  <si>
    <t>Лучшее время</t>
  </si>
  <si>
    <t>место</t>
  </si>
  <si>
    <t>Булеза</t>
  </si>
  <si>
    <t>Мария</t>
  </si>
  <si>
    <t>К1Ж</t>
  </si>
  <si>
    <t/>
  </si>
  <si>
    <t>Ромашкина</t>
  </si>
  <si>
    <t>Екатерина</t>
  </si>
  <si>
    <t>Мараховская</t>
  </si>
  <si>
    <t>Анна</t>
  </si>
  <si>
    <t>к1ж</t>
  </si>
  <si>
    <t>Тодорова</t>
  </si>
  <si>
    <t>Коршунова</t>
  </si>
  <si>
    <t>Хомченко</t>
  </si>
  <si>
    <t>Александра</t>
  </si>
  <si>
    <t>Мамаева</t>
  </si>
  <si>
    <t>Наталья</t>
  </si>
  <si>
    <t>Аксёнова</t>
  </si>
  <si>
    <t>Место общ.</t>
  </si>
  <si>
    <t>Пестерев</t>
  </si>
  <si>
    <t>Андрей</t>
  </si>
  <si>
    <t>к1м</t>
  </si>
  <si>
    <t>Енгалычев</t>
  </si>
  <si>
    <t>Георгий</t>
  </si>
  <si>
    <t>Новиков</t>
  </si>
  <si>
    <t>Игорь</t>
  </si>
  <si>
    <t>Ермаков</t>
  </si>
  <si>
    <t>Павел</t>
  </si>
  <si>
    <t>К1М</t>
  </si>
  <si>
    <t>Кусакин</t>
  </si>
  <si>
    <t>Владимир</t>
  </si>
  <si>
    <t>Жулидов</t>
  </si>
  <si>
    <t>Трунов</t>
  </si>
  <si>
    <t>Евгений</t>
  </si>
  <si>
    <t>Ляшков</t>
  </si>
  <si>
    <t>Вован</t>
  </si>
  <si>
    <t>Дьяков</t>
  </si>
  <si>
    <t>Александр</t>
  </si>
  <si>
    <t>Иосилевич</t>
  </si>
  <si>
    <t>Леонид</t>
  </si>
  <si>
    <t>Манылов</t>
  </si>
  <si>
    <t>Дмитрий</t>
  </si>
  <si>
    <t>Куранов</t>
  </si>
  <si>
    <t>Гротов</t>
  </si>
  <si>
    <t>Ромашкин</t>
  </si>
  <si>
    <t>Юмашев</t>
  </si>
  <si>
    <t>Иван</t>
  </si>
  <si>
    <t>Баранов</t>
  </si>
  <si>
    <t>Михаил</t>
  </si>
  <si>
    <t>К1м</t>
  </si>
  <si>
    <t>Коржов</t>
  </si>
  <si>
    <t>Пахута</t>
  </si>
  <si>
    <t>Антон</t>
  </si>
  <si>
    <t>Кардашин</t>
  </si>
  <si>
    <t>Сергей</t>
  </si>
  <si>
    <t>Яковенко</t>
  </si>
  <si>
    <t>Асеев</t>
  </si>
  <si>
    <t>Крымчанский</t>
  </si>
  <si>
    <t>Черноглазов</t>
  </si>
  <si>
    <t>Константин</t>
  </si>
  <si>
    <t>Никитский</t>
  </si>
  <si>
    <t>Чуприков</t>
  </si>
  <si>
    <t>Виктор</t>
  </si>
  <si>
    <t>Якимычев</t>
  </si>
  <si>
    <t>Алексеев</t>
  </si>
  <si>
    <t>Антонов</t>
  </si>
  <si>
    <t>Аксёнов</t>
  </si>
  <si>
    <t>Николай</t>
  </si>
  <si>
    <t>время</t>
  </si>
  <si>
    <t>лучшее</t>
  </si>
  <si>
    <t>мето</t>
  </si>
  <si>
    <t>Барашкова</t>
  </si>
  <si>
    <t>Шлык</t>
  </si>
  <si>
    <t>Станислав</t>
  </si>
  <si>
    <t>Рогимов</t>
  </si>
  <si>
    <t>Сидорова</t>
  </si>
  <si>
    <t>Алла</t>
  </si>
  <si>
    <t>бн</t>
  </si>
  <si>
    <t>фамилия</t>
  </si>
  <si>
    <t>имя</t>
  </si>
  <si>
    <t>Вид первенства</t>
  </si>
  <si>
    <t>баллы</t>
  </si>
  <si>
    <t>Глобенко</t>
  </si>
  <si>
    <t>мужчины</t>
  </si>
  <si>
    <t>Ажмулдинов</t>
  </si>
  <si>
    <t>Серик</t>
  </si>
  <si>
    <t>Васильева</t>
  </si>
  <si>
    <t>Анастасия</t>
  </si>
  <si>
    <t>женщины</t>
  </si>
  <si>
    <t>Лебедков</t>
  </si>
  <si>
    <t>Вадим</t>
  </si>
  <si>
    <t>Безрукова</t>
  </si>
  <si>
    <t>Виктория</t>
  </si>
  <si>
    <t>Фристайл</t>
  </si>
  <si>
    <t>Каяк Кросс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</si>
</sst>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h:mm:ss.000"/>
    <numFmt numFmtId="165" formatCode="0.00000"/>
    <numFmt numFmtId="166" formatCode="[h]:mm:ss;@"/>
    <numFmt numFmtId="167" formatCode="[$-F400]h:mm:ss\ AM/PM"/>
    <numFmt numFmtId="168" formatCode="h:mm:ss;@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9"/>
      <color indexed="8"/>
      <name val="Calibri"/>
      <family val="2"/>
    </font>
    <font>
      <sz val="8"/>
      <color indexed="8"/>
      <name val="Calibri"/>
      <family val="2"/>
      <charset val="204"/>
    </font>
    <font>
      <b/>
      <sz val="18"/>
      <color theme="1"/>
      <name val="Calibri"/>
      <family val="2"/>
      <charset val="204"/>
      <scheme val="minor"/>
    </font>
    <font>
      <sz val="16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/>
    <xf numFmtId="164" fontId="2" fillId="2" borderId="2" xfId="0" applyNumberFormat="1" applyFont="1" applyFill="1" applyBorder="1"/>
    <xf numFmtId="1" fontId="2" fillId="2" borderId="2" xfId="0" applyNumberFormat="1" applyFont="1" applyFill="1" applyBorder="1" applyAlignment="1">
      <alignment horizontal="center"/>
    </xf>
    <xf numFmtId="165" fontId="2" fillId="2" borderId="2" xfId="0" applyNumberFormat="1" applyFont="1" applyFill="1" applyBorder="1"/>
    <xf numFmtId="164" fontId="2" fillId="2" borderId="3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wrapText="1"/>
    </xf>
    <xf numFmtId="0" fontId="5" fillId="3" borderId="5" xfId="0" applyFont="1" applyFill="1" applyBorder="1"/>
    <xf numFmtId="0" fontId="5" fillId="6" borderId="4" xfId="0" applyFont="1" applyFill="1" applyBorder="1" applyAlignment="1">
      <alignment horizontal="center"/>
    </xf>
    <xf numFmtId="0" fontId="6" fillId="6" borderId="5" xfId="0" applyFont="1" applyFill="1" applyBorder="1"/>
    <xf numFmtId="0" fontId="6" fillId="4" borderId="5" xfId="0" applyFont="1" applyFill="1" applyBorder="1"/>
    <xf numFmtId="164" fontId="6" fillId="6" borderId="5" xfId="0" applyNumberFormat="1" applyFont="1" applyFill="1" applyBorder="1"/>
    <xf numFmtId="164" fontId="5" fillId="6" borderId="4" xfId="0" applyNumberFormat="1" applyFont="1" applyFill="1" applyBorder="1"/>
    <xf numFmtId="166" fontId="5" fillId="6" borderId="4" xfId="0" applyNumberFormat="1" applyFont="1" applyFill="1" applyBorder="1" applyAlignment="1">
      <alignment horizontal="center"/>
    </xf>
    <xf numFmtId="165" fontId="5" fillId="6" borderId="4" xfId="0" applyNumberFormat="1" applyFont="1" applyFill="1" applyBorder="1"/>
    <xf numFmtId="167" fontId="5" fillId="6" borderId="4" xfId="0" applyNumberFormat="1" applyFont="1" applyFill="1" applyBorder="1"/>
    <xf numFmtId="0" fontId="1" fillId="0" borderId="6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164" fontId="6" fillId="0" borderId="5" xfId="0" applyNumberFormat="1" applyFont="1" applyBorder="1"/>
    <xf numFmtId="164" fontId="5" fillId="0" borderId="4" xfId="0" applyNumberFormat="1" applyFont="1" applyBorder="1"/>
    <xf numFmtId="166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/>
    <xf numFmtId="0" fontId="1" fillId="0" borderId="7" xfId="0" applyFont="1" applyBorder="1" applyAlignment="1">
      <alignment horizontal="center"/>
    </xf>
    <xf numFmtId="0" fontId="5" fillId="6" borderId="5" xfId="0" applyFont="1" applyFill="1" applyBorder="1"/>
    <xf numFmtId="0" fontId="5" fillId="4" borderId="5" xfId="0" applyFont="1" applyFill="1" applyBorder="1"/>
    <xf numFmtId="164" fontId="5" fillId="6" borderId="5" xfId="0" applyNumberFormat="1" applyFont="1" applyFill="1" applyBorder="1"/>
    <xf numFmtId="164" fontId="5" fillId="0" borderId="5" xfId="0" applyNumberFormat="1" applyFont="1" applyBorder="1"/>
    <xf numFmtId="0" fontId="2" fillId="3" borderId="1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5" fillId="3" borderId="4" xfId="0" applyFont="1" applyFill="1" applyBorder="1"/>
    <xf numFmtId="0" fontId="6" fillId="6" borderId="4" xfId="0" applyFont="1" applyFill="1" applyBorder="1"/>
    <xf numFmtId="164" fontId="6" fillId="6" borderId="4" xfId="0" applyNumberFormat="1" applyFont="1" applyFill="1" applyBorder="1"/>
    <xf numFmtId="1" fontId="6" fillId="6" borderId="6" xfId="0" applyNumberFormat="1" applyFont="1" applyFill="1" applyBorder="1" applyAlignment="1">
      <alignment horizontal="center"/>
    </xf>
    <xf numFmtId="1" fontId="6" fillId="6" borderId="7" xfId="0" applyNumberFormat="1" applyFont="1" applyFill="1" applyBorder="1" applyAlignment="1">
      <alignment horizontal="center"/>
    </xf>
    <xf numFmtId="165" fontId="5" fillId="6" borderId="5" xfId="0" applyNumberFormat="1" applyFont="1" applyFill="1" applyBorder="1"/>
    <xf numFmtId="1" fontId="5" fillId="0" borderId="4" xfId="0" applyNumberFormat="1" applyFont="1" applyBorder="1" applyAlignment="1">
      <alignment horizontal="center"/>
    </xf>
    <xf numFmtId="0" fontId="8" fillId="3" borderId="5" xfId="0" applyFont="1" applyFill="1" applyBorder="1"/>
    <xf numFmtId="0" fontId="5" fillId="3" borderId="9" xfId="0" applyFont="1" applyFill="1" applyBorder="1"/>
    <xf numFmtId="0" fontId="5" fillId="0" borderId="9" xfId="0" applyFont="1" applyBorder="1"/>
    <xf numFmtId="0" fontId="6" fillId="7" borderId="5" xfId="0" applyFont="1" applyFill="1" applyBorder="1"/>
    <xf numFmtId="0" fontId="5" fillId="0" borderId="5" xfId="0" applyFont="1" applyBorder="1"/>
    <xf numFmtId="0" fontId="6" fillId="6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167" fontId="2" fillId="2" borderId="2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7" fontId="5" fillId="6" borderId="8" xfId="0" applyNumberFormat="1" applyFont="1" applyFill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9" fillId="0" borderId="3" xfId="0" applyFont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5" fillId="0" borderId="2" xfId="0" applyFont="1" applyFill="1" applyBorder="1"/>
    <xf numFmtId="164" fontId="5" fillId="0" borderId="2" xfId="0" applyNumberFormat="1" applyFont="1" applyFill="1" applyBorder="1"/>
    <xf numFmtId="164" fontId="9" fillId="0" borderId="2" xfId="0" applyNumberFormat="1" applyFont="1" applyBorder="1"/>
    <xf numFmtId="0" fontId="9" fillId="0" borderId="2" xfId="0" applyFont="1" applyFill="1" applyBorder="1"/>
    <xf numFmtId="0" fontId="9" fillId="0" borderId="10" xfId="0" applyFont="1" applyFill="1" applyBorder="1"/>
    <xf numFmtId="1" fontId="4" fillId="0" borderId="5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5" fillId="3" borderId="1" xfId="0" applyFont="1" applyFill="1" applyBorder="1"/>
    <xf numFmtId="0" fontId="5" fillId="0" borderId="1" xfId="0" applyFont="1" applyFill="1" applyBorder="1"/>
    <xf numFmtId="0" fontId="5" fillId="4" borderId="1" xfId="0" applyFont="1" applyFill="1" applyBorder="1"/>
    <xf numFmtId="0" fontId="4" fillId="0" borderId="13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6" fillId="0" borderId="5" xfId="0" applyFont="1" applyFill="1" applyBorder="1"/>
    <xf numFmtId="0" fontId="4" fillId="0" borderId="15" xfId="0" applyFont="1" applyFill="1" applyBorder="1" applyAlignment="1">
      <alignment wrapText="1"/>
    </xf>
    <xf numFmtId="0" fontId="4" fillId="0" borderId="10" xfId="0" applyFont="1" applyFill="1" applyBorder="1" applyAlignment="1">
      <alignment wrapText="1"/>
    </xf>
    <xf numFmtId="0" fontId="5" fillId="3" borderId="6" xfId="0" applyFont="1" applyFill="1" applyBorder="1"/>
    <xf numFmtId="0" fontId="5" fillId="0" borderId="6" xfId="0" applyFont="1" applyFill="1" applyBorder="1"/>
    <xf numFmtId="0" fontId="5" fillId="4" borderId="6" xfId="0" applyFont="1" applyFill="1" applyBorder="1"/>
    <xf numFmtId="0" fontId="5" fillId="3" borderId="3" xfId="0" applyFont="1" applyFill="1" applyBorder="1"/>
    <xf numFmtId="0" fontId="5" fillId="0" borderId="3" xfId="0" applyFont="1" applyFill="1" applyBorder="1"/>
    <xf numFmtId="0" fontId="5" fillId="4" borderId="3" xfId="0" applyFont="1" applyFill="1" applyBorder="1"/>
    <xf numFmtId="0" fontId="5" fillId="3" borderId="10" xfId="0" applyFont="1" applyFill="1" applyBorder="1"/>
    <xf numFmtId="0" fontId="5" fillId="0" borderId="5" xfId="0" applyFont="1" applyFill="1" applyBorder="1"/>
    <xf numFmtId="0" fontId="4" fillId="0" borderId="17" xfId="0" applyFont="1" applyFill="1" applyBorder="1" applyAlignment="1">
      <alignment wrapText="1"/>
    </xf>
    <xf numFmtId="0" fontId="4" fillId="0" borderId="18" xfId="0" applyFont="1" applyFill="1" applyBorder="1" applyAlignment="1">
      <alignment wrapText="1"/>
    </xf>
    <xf numFmtId="0" fontId="5" fillId="3" borderId="18" xfId="0" applyFont="1" applyFill="1" applyBorder="1"/>
    <xf numFmtId="0" fontId="5" fillId="0" borderId="18" xfId="0" applyFont="1" applyFill="1" applyBorder="1"/>
    <xf numFmtId="0" fontId="5" fillId="4" borderId="18" xfId="0" applyFont="1" applyFill="1" applyBorder="1"/>
    <xf numFmtId="0" fontId="5" fillId="3" borderId="7" xfId="0" applyFont="1" applyFill="1" applyBorder="1"/>
    <xf numFmtId="0" fontId="6" fillId="0" borderId="7" xfId="0" applyFont="1" applyFill="1" applyBorder="1"/>
    <xf numFmtId="0" fontId="6" fillId="4" borderId="7" xfId="0" applyFont="1" applyFill="1" applyBorder="1"/>
    <xf numFmtId="0" fontId="6" fillId="0" borderId="6" xfId="0" applyFont="1" applyFill="1" applyBorder="1"/>
    <xf numFmtId="0" fontId="6" fillId="7" borderId="6" xfId="0" applyFont="1" applyFill="1" applyBorder="1"/>
    <xf numFmtId="0" fontId="6" fillId="4" borderId="6" xfId="0" applyFont="1" applyFill="1" applyBorder="1"/>
    <xf numFmtId="0" fontId="6" fillId="0" borderId="1" xfId="0" applyFont="1" applyFill="1" applyBorder="1"/>
    <xf numFmtId="0" fontId="6" fillId="7" borderId="1" xfId="0" applyFont="1" applyFill="1" applyBorder="1"/>
    <xf numFmtId="0" fontId="5" fillId="3" borderId="19" xfId="0" applyFont="1" applyFill="1" applyBorder="1"/>
    <xf numFmtId="0" fontId="6" fillId="0" borderId="19" xfId="0" applyFont="1" applyFill="1" applyBorder="1"/>
    <xf numFmtId="0" fontId="6" fillId="4" borderId="19" xfId="0" applyFont="1" applyFill="1" applyBorder="1"/>
    <xf numFmtId="0" fontId="6" fillId="4" borderId="1" xfId="0" applyFont="1" applyFill="1" applyBorder="1"/>
    <xf numFmtId="0" fontId="5" fillId="0" borderId="19" xfId="0" applyFont="1" applyFill="1" applyBorder="1"/>
    <xf numFmtId="0" fontId="5" fillId="4" borderId="19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4" borderId="2" xfId="0" applyFont="1" applyFill="1" applyBorder="1" applyAlignment="1">
      <alignment horizontal="center" vertical="center"/>
    </xf>
    <xf numFmtId="166" fontId="9" fillId="0" borderId="2" xfId="0" applyNumberFormat="1" applyFont="1" applyBorder="1"/>
    <xf numFmtId="168" fontId="9" fillId="0" borderId="2" xfId="0" applyNumberFormat="1" applyFont="1" applyBorder="1"/>
    <xf numFmtId="168" fontId="9" fillId="0" borderId="2" xfId="0" applyNumberFormat="1" applyFont="1" applyFill="1" applyBorder="1"/>
    <xf numFmtId="0" fontId="0" fillId="0" borderId="5" xfId="0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21" fontId="6" fillId="0" borderId="5" xfId="0" applyNumberFormat="1" applyFont="1" applyFill="1" applyBorder="1"/>
    <xf numFmtId="164" fontId="6" fillId="0" borderId="5" xfId="0" applyNumberFormat="1" applyFont="1" applyFill="1" applyBorder="1"/>
    <xf numFmtId="168" fontId="5" fillId="0" borderId="7" xfId="0" applyNumberFormat="1" applyFont="1" applyFill="1" applyBorder="1"/>
    <xf numFmtId="168" fontId="5" fillId="0" borderId="5" xfId="0" applyNumberFormat="1" applyFont="1" applyFill="1" applyBorder="1"/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5" fillId="0" borderId="7" xfId="0" applyFont="1" applyFill="1" applyBorder="1"/>
    <xf numFmtId="21" fontId="6" fillId="0" borderId="7" xfId="0" applyNumberFormat="1" applyFont="1" applyFill="1" applyBorder="1"/>
    <xf numFmtId="0" fontId="9" fillId="0" borderId="3" xfId="0" applyFont="1" applyFill="1" applyBorder="1"/>
    <xf numFmtId="1" fontId="6" fillId="0" borderId="3" xfId="0" applyNumberFormat="1" applyFont="1" applyFill="1" applyBorder="1" applyAlignment="1">
      <alignment horizontal="center"/>
    </xf>
    <xf numFmtId="1" fontId="6" fillId="0" borderId="10" xfId="0" applyNumberFormat="1" applyFont="1" applyFill="1" applyBorder="1" applyAlignment="1">
      <alignment horizontal="center"/>
    </xf>
    <xf numFmtId="1" fontId="6" fillId="0" borderId="18" xfId="0" applyNumberFormat="1" applyFont="1" applyFill="1" applyBorder="1" applyAlignment="1">
      <alignment horizontal="center"/>
    </xf>
    <xf numFmtId="21" fontId="6" fillId="0" borderId="16" xfId="0" applyNumberFormat="1" applyFont="1" applyFill="1" applyBorder="1" applyAlignment="1">
      <alignment horizontal="center"/>
    </xf>
    <xf numFmtId="21" fontId="6" fillId="0" borderId="14" xfId="0" applyNumberFormat="1" applyFont="1" applyFill="1" applyBorder="1" applyAlignment="1">
      <alignment horizontal="center"/>
    </xf>
    <xf numFmtId="21" fontId="6" fillId="0" borderId="17" xfId="0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164" fontId="6" fillId="0" borderId="18" xfId="0" applyNumberFormat="1" applyFont="1" applyFill="1" applyBorder="1" applyAlignment="1">
      <alignment horizontal="center"/>
    </xf>
    <xf numFmtId="21" fontId="6" fillId="0" borderId="3" xfId="0" applyNumberFormat="1" applyFont="1" applyFill="1" applyBorder="1" applyAlignment="1">
      <alignment horizontal="center"/>
    </xf>
    <xf numFmtId="21" fontId="6" fillId="0" borderId="10" xfId="0" applyNumberFormat="1" applyFont="1" applyFill="1" applyBorder="1" applyAlignment="1">
      <alignment horizontal="center"/>
    </xf>
    <xf numFmtId="21" fontId="6" fillId="0" borderId="7" xfId="0" applyNumberFormat="1" applyFont="1" applyFill="1" applyBorder="1" applyAlignment="1">
      <alignment horizontal="center"/>
    </xf>
    <xf numFmtId="21" fontId="6" fillId="0" borderId="12" xfId="0" applyNumberFormat="1" applyFont="1" applyFill="1" applyBorder="1" applyAlignment="1">
      <alignment horizontal="center"/>
    </xf>
    <xf numFmtId="21" fontId="6" fillId="0" borderId="18" xfId="0" applyNumberFormat="1" applyFont="1" applyFill="1" applyBorder="1" applyAlignment="1">
      <alignment horizontal="center"/>
    </xf>
    <xf numFmtId="21" fontId="6" fillId="0" borderId="20" xfId="0" applyNumberFormat="1" applyFont="1" applyFill="1" applyBorder="1" applyAlignment="1">
      <alignment horizontal="center"/>
    </xf>
    <xf numFmtId="164" fontId="6" fillId="0" borderId="7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11" fillId="0" borderId="2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077;&#1089;&#1085;&#1072;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и"/>
      <sheetName val="к1м"/>
      <sheetName val="Лист1"/>
      <sheetName val="к1ж"/>
      <sheetName val="ССМ"/>
      <sheetName val="ссж рез"/>
      <sheetName val="ссмрез"/>
      <sheetName val="ССЖ"/>
      <sheetName val="ГК"/>
      <sheetName val="сводные данные"/>
      <sheetName val="к1ж результат"/>
      <sheetName val="к1м рез"/>
      <sheetName val="КГ результат"/>
      <sheetName val="Лист3"/>
      <sheetName val="Лист2"/>
    </sheetNames>
    <sheetDataSet>
      <sheetData sheetId="0">
        <row r="1">
          <cell r="A1" t="str">
            <v>стартовый номер</v>
          </cell>
          <cell r="B1" t="str">
            <v>Фамилия</v>
          </cell>
          <cell r="C1" t="str">
            <v>Имя</v>
          </cell>
          <cell r="D1" t="str">
            <v>Отчество</v>
          </cell>
          <cell r="E1" t="str">
            <v>вид первенства</v>
          </cell>
          <cell r="F1" t="str">
            <v>дата рождения</v>
          </cell>
          <cell r="G1" t="str">
            <v>пол</v>
          </cell>
          <cell r="H1" t="str">
            <v>Слалом короткая трасса</v>
          </cell>
          <cell r="I1" t="str">
            <v>Фристайл</v>
          </cell>
          <cell r="J1" t="str">
            <v>Каяк кросс</v>
          </cell>
          <cell r="K1" t="str">
            <v>скоростной спуск</v>
          </cell>
          <cell r="L1" t="str">
            <v>Командная гонка</v>
          </cell>
          <cell r="M1" t="str">
            <v>взнос</v>
          </cell>
          <cell r="N1" t="str">
            <v>технический столбец</v>
          </cell>
        </row>
        <row r="2">
          <cell r="A2">
            <v>15</v>
          </cell>
          <cell r="B2" t="str">
            <v>Ляшков</v>
          </cell>
          <cell r="C2" t="str">
            <v>Вован</v>
          </cell>
          <cell r="D2" t="str">
            <v>Михалыч</v>
          </cell>
          <cell r="E2" t="str">
            <v>К1М</v>
          </cell>
          <cell r="F2">
            <v>29603</v>
          </cell>
          <cell r="G2" t="str">
            <v>муж</v>
          </cell>
          <cell r="J2" t="str">
            <v>мужчины</v>
          </cell>
          <cell r="K2" t="str">
            <v>мужчины</v>
          </cell>
          <cell r="L2" t="str">
            <v>да</v>
          </cell>
          <cell r="N2" t="str">
            <v>Ляшков Вован Михалыч</v>
          </cell>
        </row>
        <row r="3">
          <cell r="B3" t="str">
            <v>Сухарев</v>
          </cell>
          <cell r="C3" t="str">
            <v>Дмитрий</v>
          </cell>
          <cell r="D3" t="str">
            <v>Юрьевич</v>
          </cell>
          <cell r="E3" t="str">
            <v>К1М</v>
          </cell>
          <cell r="F3">
            <v>26336</v>
          </cell>
          <cell r="G3" t="str">
            <v>муж</v>
          </cell>
          <cell r="J3" t="str">
            <v>мужчины</v>
          </cell>
          <cell r="K3" t="str">
            <v>мужчины</v>
          </cell>
          <cell r="N3" t="str">
            <v>Сухарев Дмитрий Юрьевич</v>
          </cell>
        </row>
        <row r="4">
          <cell r="A4">
            <v>11</v>
          </cell>
          <cell r="B4" t="str">
            <v>Жулидов</v>
          </cell>
          <cell r="C4" t="str">
            <v>Павел</v>
          </cell>
          <cell r="D4" t="str">
            <v>Александрович</v>
          </cell>
          <cell r="E4" t="str">
            <v>К1М</v>
          </cell>
          <cell r="F4">
            <v>30575</v>
          </cell>
          <cell r="G4" t="str">
            <v>муж</v>
          </cell>
          <cell r="J4" t="str">
            <v>мужчины</v>
          </cell>
          <cell r="K4" t="str">
            <v>мужчины</v>
          </cell>
          <cell r="L4" t="str">
            <v>да</v>
          </cell>
          <cell r="N4" t="str">
            <v>Жулидов Павел Александрович</v>
          </cell>
        </row>
        <row r="5">
          <cell r="A5">
            <v>6</v>
          </cell>
          <cell r="B5" t="str">
            <v>Ермаков</v>
          </cell>
          <cell r="C5" t="str">
            <v>Павел</v>
          </cell>
          <cell r="D5" t="str">
            <v>Николаевич</v>
          </cell>
          <cell r="E5" t="str">
            <v>К1М</v>
          </cell>
          <cell r="F5">
            <v>27939</v>
          </cell>
          <cell r="G5" t="str">
            <v>муж</v>
          </cell>
          <cell r="J5" t="str">
            <v>мужчины</v>
          </cell>
          <cell r="K5" t="str">
            <v>мужчины</v>
          </cell>
          <cell r="L5" t="str">
            <v>да</v>
          </cell>
          <cell r="N5" t="str">
            <v>Ермаков Павел Николаевич</v>
          </cell>
        </row>
        <row r="6">
          <cell r="A6">
            <v>87</v>
          </cell>
          <cell r="B6" t="str">
            <v>Алексеев</v>
          </cell>
          <cell r="C6" t="str">
            <v>Сергей</v>
          </cell>
          <cell r="D6" t="str">
            <v>Николаевич</v>
          </cell>
          <cell r="E6" t="str">
            <v>К1М</v>
          </cell>
          <cell r="F6">
            <v>26468</v>
          </cell>
          <cell r="G6" t="str">
            <v>муж</v>
          </cell>
          <cell r="K6" t="str">
            <v>мужчины</v>
          </cell>
          <cell r="L6" t="str">
            <v>да</v>
          </cell>
          <cell r="N6" t="str">
            <v>Алексеев Сергей Николаевич</v>
          </cell>
        </row>
        <row r="7">
          <cell r="A7">
            <v>28</v>
          </cell>
          <cell r="B7" t="str">
            <v>Булеза</v>
          </cell>
          <cell r="C7" t="str">
            <v>Мария</v>
          </cell>
          <cell r="D7" t="str">
            <v>Васильевна</v>
          </cell>
          <cell r="E7" t="str">
            <v>К1Ж</v>
          </cell>
          <cell r="F7">
            <v>29376</v>
          </cell>
          <cell r="G7" t="str">
            <v>жен</v>
          </cell>
          <cell r="J7" t="str">
            <v>женщины</v>
          </cell>
          <cell r="K7" t="str">
            <v>женщины</v>
          </cell>
          <cell r="N7" t="str">
            <v>Булеза Мария Васильевна</v>
          </cell>
        </row>
        <row r="8">
          <cell r="A8">
            <v>30</v>
          </cell>
          <cell r="B8" t="str">
            <v>Манылов</v>
          </cell>
          <cell r="C8" t="str">
            <v>Дмитрий</v>
          </cell>
          <cell r="D8" t="str">
            <v>Юрьевич</v>
          </cell>
          <cell r="E8" t="str">
            <v>К1М</v>
          </cell>
          <cell r="F8">
            <v>32844</v>
          </cell>
          <cell r="G8" t="str">
            <v>муж</v>
          </cell>
          <cell r="K8" t="str">
            <v>мужчины</v>
          </cell>
          <cell r="N8" t="str">
            <v>Манылов Дмитрий Юрьевич</v>
          </cell>
        </row>
        <row r="9">
          <cell r="A9">
            <v>25</v>
          </cell>
          <cell r="B9" t="str">
            <v>Дьяков</v>
          </cell>
          <cell r="C9" t="str">
            <v>Александр</v>
          </cell>
          <cell r="D9" t="str">
            <v>Викторович</v>
          </cell>
          <cell r="E9" t="str">
            <v>К1М</v>
          </cell>
          <cell r="F9">
            <v>31653</v>
          </cell>
          <cell r="G9" t="str">
            <v>муж</v>
          </cell>
          <cell r="J9" t="str">
            <v>мужчины</v>
          </cell>
          <cell r="K9" t="str">
            <v>мужчины</v>
          </cell>
          <cell r="L9" t="str">
            <v>да</v>
          </cell>
          <cell r="N9" t="str">
            <v>Дьяков Александр Викторович</v>
          </cell>
        </row>
        <row r="10">
          <cell r="A10">
            <v>90</v>
          </cell>
          <cell r="B10" t="str">
            <v>Глобенко</v>
          </cell>
          <cell r="C10" t="str">
            <v>Иван</v>
          </cell>
          <cell r="D10" t="str">
            <v>Александрович</v>
          </cell>
          <cell r="F10">
            <v>31428</v>
          </cell>
          <cell r="G10" t="str">
            <v>муж</v>
          </cell>
          <cell r="I10" t="str">
            <v>мужчины</v>
          </cell>
          <cell r="N10" t="str">
            <v>Глобенко Иван Александрович</v>
          </cell>
        </row>
        <row r="11">
          <cell r="A11">
            <v>58</v>
          </cell>
          <cell r="B11" t="str">
            <v>Коршунова</v>
          </cell>
          <cell r="C11" t="str">
            <v>Анна</v>
          </cell>
          <cell r="D11" t="str">
            <v>Владимировна</v>
          </cell>
          <cell r="E11" t="str">
            <v>К1Ж</v>
          </cell>
          <cell r="F11">
            <v>31647</v>
          </cell>
          <cell r="G11" t="str">
            <v>жен</v>
          </cell>
          <cell r="N11" t="str">
            <v>Коршунова Анна Владимировна</v>
          </cell>
        </row>
        <row r="12">
          <cell r="A12">
            <v>89</v>
          </cell>
          <cell r="B12" t="str">
            <v>Аксёнова</v>
          </cell>
          <cell r="C12" t="str">
            <v>Мария</v>
          </cell>
          <cell r="D12" t="str">
            <v>Владимировна</v>
          </cell>
          <cell r="E12" t="str">
            <v>К1Ж</v>
          </cell>
          <cell r="F12">
            <v>23025</v>
          </cell>
          <cell r="G12" t="str">
            <v>жен</v>
          </cell>
          <cell r="K12" t="str">
            <v>женщины</v>
          </cell>
          <cell r="N12" t="str">
            <v>Аксёнова Мария Владимировна</v>
          </cell>
        </row>
        <row r="13">
          <cell r="A13">
            <v>95</v>
          </cell>
          <cell r="B13" t="str">
            <v>Аксёнов</v>
          </cell>
          <cell r="C13" t="str">
            <v>Николай</v>
          </cell>
          <cell r="D13" t="str">
            <v>Васильевич</v>
          </cell>
          <cell r="E13" t="str">
            <v>К1М</v>
          </cell>
          <cell r="F13">
            <v>22986</v>
          </cell>
          <cell r="G13" t="str">
            <v>муж</v>
          </cell>
          <cell r="N13" t="str">
            <v>Аксёнов Николай Васильевич</v>
          </cell>
        </row>
        <row r="14">
          <cell r="A14">
            <v>50</v>
          </cell>
          <cell r="B14" t="str">
            <v>Ромашкин</v>
          </cell>
          <cell r="C14" t="str">
            <v>Дмитрий</v>
          </cell>
          <cell r="D14" t="str">
            <v>Викторович</v>
          </cell>
          <cell r="E14" t="str">
            <v>К1М</v>
          </cell>
          <cell r="F14">
            <v>25043</v>
          </cell>
          <cell r="G14" t="str">
            <v>муж</v>
          </cell>
          <cell r="K14" t="str">
            <v>мужчины</v>
          </cell>
          <cell r="L14" t="str">
            <v>да</v>
          </cell>
          <cell r="N14" t="str">
            <v>Ромашкин Дмитрий Викторович</v>
          </cell>
        </row>
        <row r="15">
          <cell r="A15">
            <v>29</v>
          </cell>
          <cell r="B15" t="str">
            <v>Ромашкина</v>
          </cell>
          <cell r="C15" t="str">
            <v>Екатерина</v>
          </cell>
          <cell r="D15" t="str">
            <v>Сергеевна</v>
          </cell>
          <cell r="E15" t="str">
            <v>К1Ж</v>
          </cell>
          <cell r="F15">
            <v>25043</v>
          </cell>
          <cell r="G15" t="str">
            <v>жен</v>
          </cell>
          <cell r="K15" t="str">
            <v>женщины</v>
          </cell>
          <cell r="L15" t="str">
            <v>да</v>
          </cell>
          <cell r="N15" t="str">
            <v>Ромашкина Екатерина Сергеевна</v>
          </cell>
        </row>
        <row r="16">
          <cell r="A16">
            <v>63</v>
          </cell>
          <cell r="B16" t="str">
            <v>Коржов</v>
          </cell>
          <cell r="C16" t="str">
            <v>Александр</v>
          </cell>
          <cell r="D16" t="str">
            <v>Павлович</v>
          </cell>
          <cell r="E16" t="str">
            <v>К1М</v>
          </cell>
          <cell r="F16">
            <v>27509</v>
          </cell>
          <cell r="G16" t="str">
            <v>муж</v>
          </cell>
          <cell r="K16" t="str">
            <v>мужчины</v>
          </cell>
          <cell r="L16" t="str">
            <v>да</v>
          </cell>
          <cell r="N16" t="str">
            <v>Коржов Александр Павлович</v>
          </cell>
        </row>
        <row r="17">
          <cell r="A17">
            <v>34</v>
          </cell>
          <cell r="B17" t="str">
            <v>Тодорова</v>
          </cell>
          <cell r="C17" t="str">
            <v>Анна</v>
          </cell>
          <cell r="D17" t="str">
            <v>Ариановна</v>
          </cell>
          <cell r="E17" t="str">
            <v>К1Ж</v>
          </cell>
          <cell r="F17">
            <v>28287</v>
          </cell>
          <cell r="G17" t="str">
            <v>жен</v>
          </cell>
          <cell r="J17" t="str">
            <v>женщины</v>
          </cell>
          <cell r="N17" t="str">
            <v>Тодорова Анна Ариановна</v>
          </cell>
        </row>
        <row r="18">
          <cell r="A18">
            <v>77</v>
          </cell>
          <cell r="B18" t="str">
            <v>Лебедков</v>
          </cell>
          <cell r="C18" t="str">
            <v>Вадим</v>
          </cell>
          <cell r="D18" t="str">
            <v>Гаральдович</v>
          </cell>
          <cell r="F18">
            <v>29603</v>
          </cell>
          <cell r="G18" t="str">
            <v>муж</v>
          </cell>
          <cell r="I18" t="str">
            <v>мужчины</v>
          </cell>
          <cell r="J18" t="str">
            <v>мужчины</v>
          </cell>
          <cell r="N18" t="str">
            <v>Лебедков Вадим Гаральдович</v>
          </cell>
        </row>
        <row r="19">
          <cell r="B19" t="str">
            <v>Баланин</v>
          </cell>
          <cell r="C19" t="str">
            <v>Андрей</v>
          </cell>
          <cell r="D19" t="str">
            <v>Леонидович</v>
          </cell>
          <cell r="E19" t="str">
            <v>К1М</v>
          </cell>
          <cell r="F19">
            <v>29704</v>
          </cell>
          <cell r="G19" t="str">
            <v>муж</v>
          </cell>
          <cell r="I19" t="str">
            <v>мужчины</v>
          </cell>
          <cell r="J19" t="str">
            <v>мужчины</v>
          </cell>
          <cell r="K19" t="str">
            <v>мужчины</v>
          </cell>
          <cell r="L19" t="str">
            <v>да</v>
          </cell>
          <cell r="N19" t="str">
            <v>Баланин Андрей Леонидович</v>
          </cell>
        </row>
        <row r="20">
          <cell r="A20">
            <v>2</v>
          </cell>
          <cell r="B20" t="str">
            <v>Краснов</v>
          </cell>
          <cell r="C20" t="str">
            <v>Михаил</v>
          </cell>
          <cell r="D20" t="str">
            <v>Михайлович</v>
          </cell>
          <cell r="E20" t="str">
            <v>К1М</v>
          </cell>
          <cell r="F20">
            <v>30163</v>
          </cell>
          <cell r="G20" t="str">
            <v>муж</v>
          </cell>
          <cell r="J20" t="str">
            <v>мужчины</v>
          </cell>
          <cell r="N20" t="str">
            <v>Краснов Михаил Михайлович</v>
          </cell>
        </row>
        <row r="21">
          <cell r="A21">
            <v>21</v>
          </cell>
          <cell r="B21" t="str">
            <v>Васильева</v>
          </cell>
          <cell r="C21" t="str">
            <v>Анастасия</v>
          </cell>
          <cell r="D21" t="str">
            <v>Юрьевна</v>
          </cell>
          <cell r="F21">
            <v>34435</v>
          </cell>
          <cell r="G21" t="str">
            <v>жен</v>
          </cell>
          <cell r="I21" t="str">
            <v>женщины</v>
          </cell>
          <cell r="N21" t="str">
            <v>Васильева Анастасия Юрьевна</v>
          </cell>
        </row>
        <row r="22">
          <cell r="A22">
            <v>53</v>
          </cell>
          <cell r="B22" t="str">
            <v>Баранов</v>
          </cell>
          <cell r="C22" t="str">
            <v>Михаил</v>
          </cell>
          <cell r="D22" t="str">
            <v>Алексеевич</v>
          </cell>
          <cell r="E22" t="str">
            <v>К1м</v>
          </cell>
          <cell r="G22" t="str">
            <v>муж</v>
          </cell>
          <cell r="J22" t="str">
            <v>мужчины</v>
          </cell>
          <cell r="K22" t="str">
            <v>мужчины</v>
          </cell>
          <cell r="N22" t="str">
            <v>Баранов Михаил Алексеевич</v>
          </cell>
        </row>
        <row r="23">
          <cell r="A23">
            <v>75</v>
          </cell>
          <cell r="B23" t="str">
            <v>Асеев</v>
          </cell>
          <cell r="C23" t="str">
            <v>Леонид</v>
          </cell>
          <cell r="D23" t="str">
            <v>Викторович</v>
          </cell>
          <cell r="E23" t="str">
            <v>к1м</v>
          </cell>
          <cell r="G23" t="str">
            <v>муж</v>
          </cell>
          <cell r="J23" t="str">
            <v>мужчины</v>
          </cell>
          <cell r="K23" t="str">
            <v>мужчины</v>
          </cell>
          <cell r="N23" t="str">
            <v>Асеев Леонид Викторович</v>
          </cell>
        </row>
        <row r="24">
          <cell r="A24">
            <v>78</v>
          </cell>
          <cell r="B24" t="str">
            <v>Крымчанский</v>
          </cell>
          <cell r="C24" t="str">
            <v>Михаил</v>
          </cell>
          <cell r="D24" t="str">
            <v>Юрьевич</v>
          </cell>
          <cell r="E24" t="str">
            <v>к1м</v>
          </cell>
          <cell r="G24" t="str">
            <v>муж</v>
          </cell>
          <cell r="N24" t="str">
            <v>Крымчанский Михаил Юрьевич</v>
          </cell>
        </row>
        <row r="25">
          <cell r="A25">
            <v>71</v>
          </cell>
          <cell r="B25" t="str">
            <v>Алжмулдинов</v>
          </cell>
          <cell r="C25" t="str">
            <v>Серик</v>
          </cell>
          <cell r="G25" t="str">
            <v>муж</v>
          </cell>
          <cell r="I25" t="str">
            <v>мужчины</v>
          </cell>
          <cell r="N25" t="str">
            <v xml:space="preserve">Алжмулдинов Серик </v>
          </cell>
        </row>
        <row r="26">
          <cell r="A26">
            <v>12</v>
          </cell>
          <cell r="B26" t="str">
            <v>Трунов</v>
          </cell>
          <cell r="C26" t="str">
            <v>Евгений</v>
          </cell>
          <cell r="E26" t="str">
            <v>к1м</v>
          </cell>
          <cell r="G26" t="str">
            <v>муж</v>
          </cell>
          <cell r="J26" t="str">
            <v>мужчины</v>
          </cell>
          <cell r="N26" t="str">
            <v xml:space="preserve">Трунов Евгений </v>
          </cell>
        </row>
        <row r="27">
          <cell r="A27">
            <v>46</v>
          </cell>
          <cell r="B27" t="str">
            <v>Гротов</v>
          </cell>
          <cell r="C27" t="str">
            <v>Александр</v>
          </cell>
          <cell r="E27" t="str">
            <v>к1м</v>
          </cell>
          <cell r="G27" t="str">
            <v>муж</v>
          </cell>
          <cell r="J27" t="str">
            <v>мужчины</v>
          </cell>
          <cell r="K27" t="str">
            <v>мужчины</v>
          </cell>
          <cell r="N27" t="str">
            <v xml:space="preserve">Гротов Александр </v>
          </cell>
        </row>
        <row r="28">
          <cell r="A28">
            <v>69</v>
          </cell>
          <cell r="B28" t="str">
            <v>Яковенко</v>
          </cell>
          <cell r="C28" t="str">
            <v>Андрей</v>
          </cell>
          <cell r="E28" t="str">
            <v>к1м</v>
          </cell>
          <cell r="G28" t="str">
            <v>муж</v>
          </cell>
          <cell r="J28" t="str">
            <v>мужчины</v>
          </cell>
          <cell r="K28" t="str">
            <v>мужчины</v>
          </cell>
          <cell r="N28" t="str">
            <v xml:space="preserve">Яковенко Андрей </v>
          </cell>
        </row>
        <row r="29">
          <cell r="A29">
            <v>70</v>
          </cell>
          <cell r="B29" t="str">
            <v>Мамаева</v>
          </cell>
          <cell r="C29" t="str">
            <v>Наталья</v>
          </cell>
          <cell r="E29" t="str">
            <v>к1ж</v>
          </cell>
          <cell r="G29" t="str">
            <v>жен</v>
          </cell>
          <cell r="N29" t="str">
            <v xml:space="preserve">Мамаева Наталья </v>
          </cell>
        </row>
        <row r="30">
          <cell r="A30">
            <v>47</v>
          </cell>
          <cell r="B30" t="str">
            <v>Безрукова</v>
          </cell>
          <cell r="C30" t="str">
            <v>Виктория</v>
          </cell>
          <cell r="E30" t="str">
            <v>к1ж</v>
          </cell>
          <cell r="G30" t="str">
            <v>жен</v>
          </cell>
          <cell r="I30" t="str">
            <v>женщины</v>
          </cell>
          <cell r="J30" t="str">
            <v>женщины</v>
          </cell>
          <cell r="K30" t="str">
            <v>женщины</v>
          </cell>
          <cell r="N30" t="str">
            <v xml:space="preserve">Безрукова Виктория </v>
          </cell>
        </row>
        <row r="31">
          <cell r="A31">
            <v>39</v>
          </cell>
          <cell r="B31" t="str">
            <v>Куранов</v>
          </cell>
          <cell r="C31" t="str">
            <v>Дмитрий</v>
          </cell>
          <cell r="E31" t="str">
            <v>к1м</v>
          </cell>
          <cell r="G31" t="str">
            <v>муж</v>
          </cell>
          <cell r="N31" t="str">
            <v xml:space="preserve">Куранов Дмитрий </v>
          </cell>
        </row>
        <row r="32">
          <cell r="A32">
            <v>60</v>
          </cell>
          <cell r="B32" t="str">
            <v>Хомченко</v>
          </cell>
          <cell r="C32" t="str">
            <v>Александра</v>
          </cell>
          <cell r="E32" t="str">
            <v>к1ж</v>
          </cell>
          <cell r="N32" t="str">
            <v xml:space="preserve">Хомченко Александра </v>
          </cell>
        </row>
        <row r="33">
          <cell r="A33">
            <v>56</v>
          </cell>
          <cell r="B33" t="str">
            <v>Хомченко</v>
          </cell>
          <cell r="C33" t="str">
            <v>Андрей</v>
          </cell>
          <cell r="E33" t="str">
            <v>к1м</v>
          </cell>
          <cell r="N33" t="str">
            <v xml:space="preserve">Хомченко Андрей </v>
          </cell>
        </row>
        <row r="34">
          <cell r="A34">
            <v>52</v>
          </cell>
          <cell r="B34" t="str">
            <v>Юмашев</v>
          </cell>
          <cell r="C34" t="str">
            <v>Иван</v>
          </cell>
          <cell r="E34" t="str">
            <v>к1м</v>
          </cell>
          <cell r="J34" t="str">
            <v>мужчины</v>
          </cell>
          <cell r="K34" t="str">
            <v>мужчины</v>
          </cell>
          <cell r="N34" t="str">
            <v xml:space="preserve">Юмашев Иван </v>
          </cell>
        </row>
        <row r="35">
          <cell r="A35">
            <v>26</v>
          </cell>
          <cell r="B35" t="str">
            <v>Иосилевич</v>
          </cell>
          <cell r="C35" t="str">
            <v>Леонид</v>
          </cell>
          <cell r="E35" t="str">
            <v>к1м</v>
          </cell>
          <cell r="N35" t="str">
            <v xml:space="preserve">Иосилевич Леонид </v>
          </cell>
        </row>
        <row r="36">
          <cell r="A36">
            <v>66</v>
          </cell>
          <cell r="B36" t="str">
            <v>Кардашин</v>
          </cell>
          <cell r="C36" t="str">
            <v>Сергей</v>
          </cell>
          <cell r="E36" t="str">
            <v>к1м</v>
          </cell>
          <cell r="N36" t="str">
            <v xml:space="preserve">Кардашин Сергей </v>
          </cell>
        </row>
        <row r="37">
          <cell r="A37">
            <v>31</v>
          </cell>
          <cell r="B37" t="str">
            <v>Мараховская</v>
          </cell>
          <cell r="C37" t="str">
            <v>Анна</v>
          </cell>
          <cell r="E37" t="str">
            <v>к1ж</v>
          </cell>
          <cell r="N37" t="str">
            <v xml:space="preserve">Мараховская Анна </v>
          </cell>
        </row>
        <row r="38">
          <cell r="A38">
            <v>86</v>
          </cell>
          <cell r="B38" t="str">
            <v>Якимычев</v>
          </cell>
          <cell r="C38" t="str">
            <v>Сергей</v>
          </cell>
          <cell r="E38" t="str">
            <v>к1м</v>
          </cell>
          <cell r="N38" t="str">
            <v xml:space="preserve">Якимычев Сергей </v>
          </cell>
        </row>
        <row r="39">
          <cell r="A39">
            <v>1</v>
          </cell>
          <cell r="B39" t="str">
            <v>Пестерев</v>
          </cell>
          <cell r="C39" t="str">
            <v>Андрей</v>
          </cell>
          <cell r="E39" t="str">
            <v>к1м</v>
          </cell>
          <cell r="N39" t="str">
            <v xml:space="preserve">Пестерев Андрей </v>
          </cell>
        </row>
        <row r="40">
          <cell r="A40">
            <v>65</v>
          </cell>
          <cell r="B40" t="str">
            <v>Пахута</v>
          </cell>
          <cell r="C40" t="str">
            <v>Антон</v>
          </cell>
          <cell r="E40" t="str">
            <v>к1м</v>
          </cell>
          <cell r="N40" t="str">
            <v xml:space="preserve">Пахута Антон </v>
          </cell>
        </row>
        <row r="41">
          <cell r="A41">
            <v>80</v>
          </cell>
          <cell r="B41" t="str">
            <v>Черноглазов</v>
          </cell>
          <cell r="C41" t="str">
            <v>Константин</v>
          </cell>
          <cell r="E41" t="str">
            <v>к1м</v>
          </cell>
          <cell r="N41" t="str">
            <v xml:space="preserve">Черноглазов Константин </v>
          </cell>
        </row>
        <row r="42">
          <cell r="A42">
            <v>84</v>
          </cell>
          <cell r="B42" t="str">
            <v>Чуприков</v>
          </cell>
          <cell r="C42" t="str">
            <v>Виктор</v>
          </cell>
          <cell r="E42" t="str">
            <v>к1м</v>
          </cell>
          <cell r="N42" t="str">
            <v xml:space="preserve">Чуприков Виктор </v>
          </cell>
        </row>
        <row r="43">
          <cell r="A43">
            <v>10</v>
          </cell>
          <cell r="B43" t="str">
            <v>Кусакин</v>
          </cell>
          <cell r="C43" t="str">
            <v>Владимир</v>
          </cell>
          <cell r="E43" t="str">
            <v>к1м</v>
          </cell>
          <cell r="N43" t="str">
            <v xml:space="preserve">Кусакин Владимир </v>
          </cell>
        </row>
        <row r="44">
          <cell r="A44">
            <v>3</v>
          </cell>
          <cell r="B44" t="str">
            <v>Енгалычев</v>
          </cell>
          <cell r="C44" t="str">
            <v>Георгий</v>
          </cell>
          <cell r="E44" t="str">
            <v>к1м</v>
          </cell>
          <cell r="N44" t="str">
            <v xml:space="preserve">Енгалычев Георгий </v>
          </cell>
        </row>
        <row r="45">
          <cell r="A45">
            <v>5</v>
          </cell>
          <cell r="B45" t="str">
            <v>Новиков</v>
          </cell>
          <cell r="C45" t="str">
            <v>Игорь</v>
          </cell>
          <cell r="E45" t="str">
            <v>к1м</v>
          </cell>
          <cell r="N45" t="str">
            <v xml:space="preserve">Новиков Игорь </v>
          </cell>
        </row>
        <row r="46">
          <cell r="A46">
            <v>83</v>
          </cell>
          <cell r="B46" t="str">
            <v>Никитский</v>
          </cell>
          <cell r="C46" t="str">
            <v>Михаил</v>
          </cell>
          <cell r="E46" t="str">
            <v>к1м</v>
          </cell>
          <cell r="N46" t="str">
            <v xml:space="preserve">Никитский Михаил </v>
          </cell>
        </row>
        <row r="47">
          <cell r="A47">
            <v>92</v>
          </cell>
          <cell r="B47" t="str">
            <v>Антонов</v>
          </cell>
          <cell r="C47" t="str">
            <v>Михаил</v>
          </cell>
          <cell r="E47" t="str">
            <v>к1м</v>
          </cell>
          <cell r="N47" t="str">
            <v xml:space="preserve">Антонов Михаил </v>
          </cell>
        </row>
        <row r="48">
          <cell r="N48" t="str">
            <v xml:space="preserve">  </v>
          </cell>
        </row>
        <row r="49">
          <cell r="N49" t="str">
            <v xml:space="preserve">  </v>
          </cell>
        </row>
        <row r="50">
          <cell r="N50" t="str">
            <v xml:space="preserve">  </v>
          </cell>
        </row>
        <row r="51">
          <cell r="N51" t="str">
            <v xml:space="preserve">  </v>
          </cell>
        </row>
        <row r="52">
          <cell r="N52" t="str">
            <v xml:space="preserve">  </v>
          </cell>
        </row>
        <row r="53">
          <cell r="N53" t="str">
            <v xml:space="preserve">  </v>
          </cell>
        </row>
        <row r="54">
          <cell r="N54" t="str">
            <v xml:space="preserve">  </v>
          </cell>
        </row>
        <row r="55">
          <cell r="N55" t="str">
            <v xml:space="preserve">  </v>
          </cell>
        </row>
        <row r="56">
          <cell r="N56" t="str">
            <v xml:space="preserve">  </v>
          </cell>
        </row>
        <row r="57">
          <cell r="N57" t="str">
            <v xml:space="preserve">  </v>
          </cell>
        </row>
        <row r="58">
          <cell r="N58" t="str">
            <v xml:space="preserve">  </v>
          </cell>
        </row>
        <row r="59">
          <cell r="N59" t="str">
            <v xml:space="preserve">  </v>
          </cell>
        </row>
        <row r="60">
          <cell r="N60" t="str">
            <v xml:space="preserve">  </v>
          </cell>
        </row>
        <row r="61">
          <cell r="N61" t="str">
            <v xml:space="preserve">  </v>
          </cell>
        </row>
        <row r="62">
          <cell r="N62" t="str">
            <v xml:space="preserve">  </v>
          </cell>
        </row>
        <row r="63">
          <cell r="N63" t="str">
            <v xml:space="preserve">  </v>
          </cell>
        </row>
        <row r="64">
          <cell r="N64" t="str">
            <v xml:space="preserve">  </v>
          </cell>
        </row>
        <row r="65">
          <cell r="N65" t="str">
            <v xml:space="preserve">  </v>
          </cell>
        </row>
        <row r="66">
          <cell r="N66" t="str">
            <v xml:space="preserve">  </v>
          </cell>
        </row>
        <row r="67">
          <cell r="N67" t="str">
            <v xml:space="preserve">  </v>
          </cell>
        </row>
        <row r="68">
          <cell r="N68" t="str">
            <v xml:space="preserve">  </v>
          </cell>
        </row>
        <row r="69">
          <cell r="N69" t="str">
            <v xml:space="preserve">  </v>
          </cell>
        </row>
        <row r="70">
          <cell r="N70" t="str">
            <v xml:space="preserve">  </v>
          </cell>
        </row>
        <row r="71">
          <cell r="N71" t="str">
            <v xml:space="preserve">  </v>
          </cell>
        </row>
        <row r="72">
          <cell r="N72" t="str">
            <v xml:space="preserve">  </v>
          </cell>
        </row>
        <row r="73">
          <cell r="N73" t="str">
            <v xml:space="preserve">  </v>
          </cell>
        </row>
        <row r="74">
          <cell r="N74" t="str">
            <v xml:space="preserve">  </v>
          </cell>
        </row>
        <row r="75">
          <cell r="N75" t="str">
            <v xml:space="preserve">  </v>
          </cell>
        </row>
        <row r="76">
          <cell r="N76" t="str">
            <v xml:space="preserve">  </v>
          </cell>
        </row>
        <row r="77">
          <cell r="N77" t="str">
            <v xml:space="preserve">  </v>
          </cell>
        </row>
        <row r="78">
          <cell r="N78" t="str">
            <v xml:space="preserve">  </v>
          </cell>
        </row>
        <row r="79">
          <cell r="N79" t="str">
            <v xml:space="preserve">  </v>
          </cell>
        </row>
        <row r="80">
          <cell r="N80" t="str">
            <v xml:space="preserve">  </v>
          </cell>
        </row>
        <row r="81">
          <cell r="N81" t="str">
            <v xml:space="preserve">  </v>
          </cell>
        </row>
        <row r="82">
          <cell r="N82" t="str">
            <v xml:space="preserve">  </v>
          </cell>
        </row>
        <row r="83">
          <cell r="N83" t="str">
            <v xml:space="preserve">  </v>
          </cell>
        </row>
        <row r="84">
          <cell r="N84" t="str">
            <v xml:space="preserve">  </v>
          </cell>
        </row>
        <row r="85">
          <cell r="N85" t="str">
            <v xml:space="preserve">  </v>
          </cell>
        </row>
        <row r="86">
          <cell r="N86" t="str">
            <v xml:space="preserve">  </v>
          </cell>
        </row>
        <row r="87">
          <cell r="N87" t="str">
            <v xml:space="preserve">  </v>
          </cell>
        </row>
        <row r="88">
          <cell r="N88" t="str">
            <v xml:space="preserve">  </v>
          </cell>
        </row>
        <row r="89">
          <cell r="N89" t="str">
            <v xml:space="preserve">  </v>
          </cell>
        </row>
        <row r="90">
          <cell r="N90" t="str">
            <v xml:space="preserve">  </v>
          </cell>
        </row>
        <row r="91">
          <cell r="N91" t="str">
            <v xml:space="preserve">  </v>
          </cell>
        </row>
        <row r="92">
          <cell r="N92" t="str">
            <v xml:space="preserve">  </v>
          </cell>
        </row>
        <row r="93">
          <cell r="N93" t="str">
            <v xml:space="preserve">  </v>
          </cell>
        </row>
        <row r="94">
          <cell r="N94" t="str">
            <v xml:space="preserve">  </v>
          </cell>
        </row>
        <row r="95">
          <cell r="N95" t="str">
            <v xml:space="preserve">  </v>
          </cell>
        </row>
        <row r="96">
          <cell r="N96" t="str">
            <v xml:space="preserve">  </v>
          </cell>
        </row>
        <row r="97">
          <cell r="N97" t="str">
            <v xml:space="preserve">  </v>
          </cell>
        </row>
        <row r="98">
          <cell r="N98" t="str">
            <v xml:space="preserve">  </v>
          </cell>
        </row>
        <row r="99">
          <cell r="N99" t="str">
            <v xml:space="preserve">  </v>
          </cell>
        </row>
        <row r="100">
          <cell r="N100" t="str">
            <v xml:space="preserve">  </v>
          </cell>
        </row>
        <row r="101">
          <cell r="N101" t="str">
            <v xml:space="preserve">  </v>
          </cell>
        </row>
        <row r="102">
          <cell r="N102" t="str">
            <v xml:space="preserve">  </v>
          </cell>
        </row>
        <row r="103">
          <cell r="N103" t="str">
            <v xml:space="preserve">  </v>
          </cell>
        </row>
        <row r="104">
          <cell r="N104" t="str">
            <v xml:space="preserve"> 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workbookViewId="0">
      <selection activeCell="N9" sqref="N9"/>
    </sheetView>
  </sheetViews>
  <sheetFormatPr defaultRowHeight="14.4" x14ac:dyDescent="0.3"/>
  <cols>
    <col min="1" max="1" width="11.5546875" bestFit="1" customWidth="1"/>
    <col min="2" max="2" width="10.44140625" bestFit="1" customWidth="1"/>
    <col min="3" max="3" width="4.5546875" bestFit="1" customWidth="1"/>
    <col min="4" max="4" width="7.33203125" style="38" bestFit="1" customWidth="1"/>
    <col min="5" max="5" width="4.6640625" bestFit="1" customWidth="1"/>
    <col min="6" max="22" width="3.77734375" style="38" customWidth="1"/>
    <col min="23" max="23" width="3.21875" style="38" customWidth="1"/>
    <col min="24" max="25" width="2.33203125" hidden="1" customWidth="1"/>
    <col min="26" max="28" width="8.33203125" bestFit="1" customWidth="1"/>
    <col min="29" max="29" width="6.109375" bestFit="1" customWidth="1"/>
    <col min="30" max="31" width="6.88671875" bestFit="1" customWidth="1"/>
    <col min="32" max="32" width="8.77734375" customWidth="1"/>
    <col min="33" max="33" width="4.44140625" bestFit="1" customWidth="1"/>
  </cols>
  <sheetData>
    <row r="1" spans="1:33" ht="22.2" thickBot="1" x14ac:dyDescent="0.35">
      <c r="A1" s="1" t="s">
        <v>0</v>
      </c>
      <c r="B1" s="1" t="s">
        <v>1</v>
      </c>
      <c r="C1" s="1" t="s">
        <v>2</v>
      </c>
      <c r="D1" s="36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8" t="s">
        <v>25</v>
      </c>
      <c r="AA1" s="8" t="s">
        <v>26</v>
      </c>
      <c r="AB1" s="9" t="s">
        <v>27</v>
      </c>
      <c r="AC1" s="10" t="s">
        <v>28</v>
      </c>
      <c r="AD1" s="11" t="s">
        <v>29</v>
      </c>
      <c r="AE1" s="11" t="s">
        <v>30</v>
      </c>
      <c r="AF1" s="9" t="s">
        <v>31</v>
      </c>
      <c r="AG1" s="12" t="s">
        <v>32</v>
      </c>
    </row>
    <row r="2" spans="1:33" x14ac:dyDescent="0.3">
      <c r="A2" s="13" t="s">
        <v>33</v>
      </c>
      <c r="B2" s="13" t="s">
        <v>34</v>
      </c>
      <c r="C2" s="13" t="s">
        <v>35</v>
      </c>
      <c r="D2" s="37">
        <v>28</v>
      </c>
      <c r="E2" s="15">
        <v>1</v>
      </c>
      <c r="F2" s="39">
        <v>2</v>
      </c>
      <c r="G2" s="39"/>
      <c r="H2" s="39"/>
      <c r="I2" s="39"/>
      <c r="J2" s="39">
        <v>50</v>
      </c>
      <c r="K2" s="39">
        <v>50</v>
      </c>
      <c r="L2" s="39"/>
      <c r="M2" s="39"/>
      <c r="N2" s="39"/>
      <c r="O2" s="39"/>
      <c r="P2" s="39">
        <v>2</v>
      </c>
      <c r="Q2" s="39">
        <v>2</v>
      </c>
      <c r="R2" s="39"/>
      <c r="S2" s="39"/>
      <c r="T2" s="39"/>
      <c r="U2" s="39">
        <v>2</v>
      </c>
      <c r="V2" s="39">
        <v>2</v>
      </c>
      <c r="W2" s="39"/>
      <c r="X2" s="16"/>
      <c r="Y2" s="16"/>
      <c r="Z2" s="18">
        <v>3.229166666666667E-2</v>
      </c>
      <c r="AA2" s="18">
        <v>3.3912037037037039E-2</v>
      </c>
      <c r="AB2" s="19">
        <v>1.6203703703703692E-3</v>
      </c>
      <c r="AC2" s="20">
        <v>1.273148148148148E-3</v>
      </c>
      <c r="AD2" s="21">
        <v>2.8900000000000002E-3</v>
      </c>
      <c r="AE2" s="22">
        <f>AD2</f>
        <v>2.8900000000000002E-3</v>
      </c>
      <c r="AF2" s="19">
        <v>2.8900000000000002E-3</v>
      </c>
      <c r="AG2" s="23">
        <f>IFERROR(IF(AF2&gt;0,_xlfn.RANK.EQ(AF2,AF$2:AF$17,1)),"")</f>
        <v>7</v>
      </c>
    </row>
    <row r="3" spans="1:33" x14ac:dyDescent="0.3">
      <c r="A3" s="24" t="s">
        <v>33</v>
      </c>
      <c r="B3" s="24" t="s">
        <v>34</v>
      </c>
      <c r="C3" s="24" t="s">
        <v>35</v>
      </c>
      <c r="D3" s="37">
        <v>28</v>
      </c>
      <c r="E3" s="25">
        <v>2</v>
      </c>
      <c r="F3" s="42"/>
      <c r="G3" s="42"/>
      <c r="H3" s="42"/>
      <c r="I3" s="42">
        <v>2</v>
      </c>
      <c r="J3" s="42">
        <v>50</v>
      </c>
      <c r="K3" s="42"/>
      <c r="L3" s="42"/>
      <c r="M3" s="42">
        <v>50</v>
      </c>
      <c r="N3" s="42"/>
      <c r="O3" s="42"/>
      <c r="P3" s="42"/>
      <c r="Q3" s="42"/>
      <c r="R3" s="42"/>
      <c r="S3" s="42"/>
      <c r="T3" s="42"/>
      <c r="U3" s="42">
        <v>2</v>
      </c>
      <c r="V3" s="42"/>
      <c r="W3" s="42"/>
      <c r="X3" s="26"/>
      <c r="Y3" s="26"/>
      <c r="Z3" s="27">
        <v>4.7916666666666663E-2</v>
      </c>
      <c r="AA3" s="27">
        <v>4.9988425925925922E-2</v>
      </c>
      <c r="AB3" s="28">
        <v>2.0717592592592593E-3</v>
      </c>
      <c r="AC3" s="29">
        <v>1.2037037037037038E-3</v>
      </c>
      <c r="AD3" s="30">
        <v>3.2799999999999999E-3</v>
      </c>
      <c r="AE3" s="22">
        <f>AD3</f>
        <v>3.2799999999999999E-3</v>
      </c>
      <c r="AF3" s="28" t="s">
        <v>36</v>
      </c>
      <c r="AG3" s="31" t="str">
        <f t="shared" ref="AG3:AG17" si="0">IFERROR(IF(AF3&gt;0,_xlfn.RANK.EQ(AF3,AF$2:AF$17,1)),"")</f>
        <v/>
      </c>
    </row>
    <row r="4" spans="1:33" x14ac:dyDescent="0.3">
      <c r="A4" s="13" t="s">
        <v>37</v>
      </c>
      <c r="B4" s="13" t="s">
        <v>38</v>
      </c>
      <c r="C4" s="13" t="s">
        <v>35</v>
      </c>
      <c r="D4" s="37">
        <v>29</v>
      </c>
      <c r="E4" s="15">
        <v>1</v>
      </c>
      <c r="F4" s="39"/>
      <c r="G4" s="39"/>
      <c r="H4" s="39"/>
      <c r="I4" s="39"/>
      <c r="J4" s="39">
        <v>2</v>
      </c>
      <c r="K4" s="39"/>
      <c r="L4" s="39"/>
      <c r="M4" s="39"/>
      <c r="N4" s="39"/>
      <c r="O4" s="39"/>
      <c r="P4" s="39"/>
      <c r="Q4" s="39">
        <v>2</v>
      </c>
      <c r="R4" s="39"/>
      <c r="S4" s="39"/>
      <c r="T4" s="39"/>
      <c r="U4" s="39">
        <v>2</v>
      </c>
      <c r="V4" s="39"/>
      <c r="W4" s="39"/>
      <c r="X4" s="16"/>
      <c r="Y4" s="16"/>
      <c r="Z4" s="18">
        <v>3.4722222222222224E-2</v>
      </c>
      <c r="AA4" s="18">
        <v>3.6030092592592593E-2</v>
      </c>
      <c r="AB4" s="19">
        <v>1.307870370370369E-3</v>
      </c>
      <c r="AC4" s="20">
        <v>6.9444444444444444E-5</v>
      </c>
      <c r="AD4" s="21">
        <v>1.3799999999999999E-3</v>
      </c>
      <c r="AE4" s="22">
        <f t="shared" ref="AE4:AE17" si="1">AD4</f>
        <v>1.3799999999999999E-3</v>
      </c>
      <c r="AF4" s="19">
        <v>1.3799999999999999E-3</v>
      </c>
      <c r="AG4" s="23">
        <f t="shared" si="0"/>
        <v>1</v>
      </c>
    </row>
    <row r="5" spans="1:33" x14ac:dyDescent="0.3">
      <c r="A5" s="24" t="s">
        <v>37</v>
      </c>
      <c r="B5" s="24" t="s">
        <v>38</v>
      </c>
      <c r="C5" s="24" t="s">
        <v>35</v>
      </c>
      <c r="D5" s="37">
        <v>29</v>
      </c>
      <c r="E5" s="25">
        <v>2</v>
      </c>
      <c r="F5" s="42">
        <v>2</v>
      </c>
      <c r="G5" s="42"/>
      <c r="H5" s="42"/>
      <c r="I5" s="42"/>
      <c r="J5" s="42"/>
      <c r="K5" s="42">
        <v>2</v>
      </c>
      <c r="L5" s="42"/>
      <c r="M5" s="42"/>
      <c r="N5" s="42"/>
      <c r="O5" s="42"/>
      <c r="P5" s="42"/>
      <c r="Q5" s="42"/>
      <c r="R5" s="42">
        <v>2</v>
      </c>
      <c r="S5" s="42">
        <v>2</v>
      </c>
      <c r="T5" s="42"/>
      <c r="U5" s="42"/>
      <c r="V5" s="42"/>
      <c r="W5" s="42"/>
      <c r="X5" s="26"/>
      <c r="Y5" s="26"/>
      <c r="Z5" s="27">
        <v>5.5034722222222221E-2</v>
      </c>
      <c r="AA5" s="27">
        <v>5.6400462962962965E-2</v>
      </c>
      <c r="AB5" s="28">
        <v>1.3657407407407438E-3</v>
      </c>
      <c r="AC5" s="29">
        <v>9.2592592592592588E-5</v>
      </c>
      <c r="AD5" s="30">
        <v>1.4599999999999999E-3</v>
      </c>
      <c r="AE5" s="22">
        <f t="shared" si="1"/>
        <v>1.4599999999999999E-3</v>
      </c>
      <c r="AF5" s="28" t="s">
        <v>36</v>
      </c>
      <c r="AG5" s="31" t="str">
        <f t="shared" si="0"/>
        <v/>
      </c>
    </row>
    <row r="6" spans="1:33" x14ac:dyDescent="0.3">
      <c r="A6" s="13" t="s">
        <v>39</v>
      </c>
      <c r="B6" s="13" t="s">
        <v>40</v>
      </c>
      <c r="C6" s="13" t="s">
        <v>41</v>
      </c>
      <c r="D6" s="37">
        <v>31</v>
      </c>
      <c r="E6" s="15">
        <v>1</v>
      </c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>
        <v>2</v>
      </c>
      <c r="S6" s="43"/>
      <c r="T6" s="43"/>
      <c r="U6" s="43"/>
      <c r="V6" s="43"/>
      <c r="W6" s="43"/>
      <c r="X6" s="32"/>
      <c r="Y6" s="32"/>
      <c r="Z6" s="18">
        <v>6.9444444444444441E-3</v>
      </c>
      <c r="AA6" s="18">
        <v>8.343634259259259E-3</v>
      </c>
      <c r="AB6" s="19">
        <v>1.3991898148148149E-3</v>
      </c>
      <c r="AC6" s="20">
        <v>2.3148148148148147E-5</v>
      </c>
      <c r="AD6" s="21">
        <v>1.42E-3</v>
      </c>
      <c r="AE6" s="22">
        <f t="shared" si="1"/>
        <v>1.42E-3</v>
      </c>
      <c r="AF6" s="19">
        <v>1.42E-3</v>
      </c>
      <c r="AG6" s="23">
        <f t="shared" si="0"/>
        <v>2</v>
      </c>
    </row>
    <row r="7" spans="1:33" x14ac:dyDescent="0.3">
      <c r="A7" s="24" t="s">
        <v>39</v>
      </c>
      <c r="B7" s="24" t="s">
        <v>40</v>
      </c>
      <c r="C7" s="24" t="s">
        <v>41</v>
      </c>
      <c r="D7" s="37">
        <v>31</v>
      </c>
      <c r="E7" s="25">
        <v>2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>
        <v>2</v>
      </c>
      <c r="S7" s="42"/>
      <c r="T7" s="42"/>
      <c r="U7" s="42"/>
      <c r="V7" s="42"/>
      <c r="W7" s="42"/>
      <c r="X7" s="26"/>
      <c r="Y7" s="26"/>
      <c r="Z7" s="27">
        <v>2.2916666666666669E-2</v>
      </c>
      <c r="AA7" s="27">
        <v>2.4548611111111115E-2</v>
      </c>
      <c r="AB7" s="28">
        <v>1.6319444444444463E-3</v>
      </c>
      <c r="AC7" s="29">
        <v>2.3148148148148147E-5</v>
      </c>
      <c r="AD7" s="30">
        <v>1.66E-3</v>
      </c>
      <c r="AE7" s="22">
        <f t="shared" si="1"/>
        <v>1.66E-3</v>
      </c>
      <c r="AF7" s="28" t="s">
        <v>36</v>
      </c>
      <c r="AG7" s="31" t="str">
        <f t="shared" si="0"/>
        <v/>
      </c>
    </row>
    <row r="8" spans="1:33" x14ac:dyDescent="0.3">
      <c r="A8" s="13" t="s">
        <v>42</v>
      </c>
      <c r="B8" s="13" t="s">
        <v>40</v>
      </c>
      <c r="C8" s="13" t="s">
        <v>35</v>
      </c>
      <c r="D8" s="37">
        <v>34</v>
      </c>
      <c r="E8" s="15">
        <v>1</v>
      </c>
      <c r="F8" s="39"/>
      <c r="G8" s="39"/>
      <c r="H8" s="39"/>
      <c r="I8" s="39"/>
      <c r="J8" s="39">
        <v>2</v>
      </c>
      <c r="K8" s="39"/>
      <c r="L8" s="39"/>
      <c r="M8" s="39"/>
      <c r="N8" s="39"/>
      <c r="O8" s="39">
        <v>2</v>
      </c>
      <c r="P8" s="39"/>
      <c r="Q8" s="39"/>
      <c r="R8" s="39"/>
      <c r="S8" s="39"/>
      <c r="T8" s="39"/>
      <c r="U8" s="39"/>
      <c r="V8" s="39">
        <v>2</v>
      </c>
      <c r="W8" s="39"/>
      <c r="X8" s="16"/>
      <c r="Y8" s="16"/>
      <c r="Z8" s="18">
        <v>1.7013888888888887E-2</v>
      </c>
      <c r="AA8" s="18">
        <v>1.9746296296296293E-2</v>
      </c>
      <c r="AB8" s="19">
        <v>2.7324074074074056E-3</v>
      </c>
      <c r="AC8" s="20">
        <v>6.9444444444444444E-5</v>
      </c>
      <c r="AD8" s="21">
        <v>2.8E-3</v>
      </c>
      <c r="AE8" s="22">
        <f t="shared" si="1"/>
        <v>2.8E-3</v>
      </c>
      <c r="AF8" s="19" t="s">
        <v>36</v>
      </c>
      <c r="AG8" s="23" t="str">
        <f t="shared" si="0"/>
        <v/>
      </c>
    </row>
    <row r="9" spans="1:33" x14ac:dyDescent="0.3">
      <c r="A9" s="24" t="s">
        <v>42</v>
      </c>
      <c r="B9" s="24" t="s">
        <v>40</v>
      </c>
      <c r="C9" s="24" t="s">
        <v>35</v>
      </c>
      <c r="D9" s="37">
        <v>34</v>
      </c>
      <c r="E9" s="25">
        <v>2</v>
      </c>
      <c r="F9" s="42"/>
      <c r="G9" s="42"/>
      <c r="H9" s="42"/>
      <c r="I9" s="42"/>
      <c r="J9" s="42"/>
      <c r="K9" s="42"/>
      <c r="L9" s="42"/>
      <c r="M9" s="42"/>
      <c r="N9" s="42">
        <v>2</v>
      </c>
      <c r="O9" s="42"/>
      <c r="P9" s="42"/>
      <c r="Q9" s="42">
        <v>2</v>
      </c>
      <c r="R9" s="42"/>
      <c r="S9" s="42"/>
      <c r="T9" s="42">
        <v>2</v>
      </c>
      <c r="U9" s="42">
        <v>2</v>
      </c>
      <c r="V9" s="42">
        <v>2</v>
      </c>
      <c r="W9" s="42"/>
      <c r="X9" s="26"/>
      <c r="Y9" s="26"/>
      <c r="Z9" s="27">
        <v>3.8391203703703698E-2</v>
      </c>
      <c r="AA9" s="27">
        <v>4.0949074074074075E-2</v>
      </c>
      <c r="AB9" s="28">
        <v>2.557870370370377E-3</v>
      </c>
      <c r="AC9" s="29">
        <v>1.1574074074074073E-4</v>
      </c>
      <c r="AD9" s="30">
        <v>2.6700000000000001E-3</v>
      </c>
      <c r="AE9" s="22">
        <f t="shared" si="1"/>
        <v>2.6700000000000001E-3</v>
      </c>
      <c r="AF9" s="28">
        <v>2.6700000000000001E-3</v>
      </c>
      <c r="AG9" s="31">
        <f t="shared" si="0"/>
        <v>6</v>
      </c>
    </row>
    <row r="10" spans="1:33" x14ac:dyDescent="0.3">
      <c r="A10" s="13" t="s">
        <v>43</v>
      </c>
      <c r="B10" s="13" t="s">
        <v>40</v>
      </c>
      <c r="C10" s="13" t="s">
        <v>35</v>
      </c>
      <c r="D10" s="37">
        <v>58</v>
      </c>
      <c r="E10" s="15">
        <v>1</v>
      </c>
      <c r="F10" s="39"/>
      <c r="G10" s="39"/>
      <c r="H10" s="39"/>
      <c r="I10" s="39"/>
      <c r="J10" s="39">
        <v>2</v>
      </c>
      <c r="K10" s="39"/>
      <c r="L10" s="39"/>
      <c r="M10" s="39"/>
      <c r="N10" s="39"/>
      <c r="O10" s="39"/>
      <c r="P10" s="39">
        <v>2</v>
      </c>
      <c r="Q10" s="39"/>
      <c r="R10" s="39"/>
      <c r="S10" s="39"/>
      <c r="T10" s="39"/>
      <c r="U10" s="39"/>
      <c r="V10" s="39"/>
      <c r="W10" s="39"/>
      <c r="X10" s="16"/>
      <c r="Y10" s="16"/>
      <c r="Z10" s="18">
        <v>5.5555555555555558E-3</v>
      </c>
      <c r="AA10" s="18">
        <v>7.037037037037037E-3</v>
      </c>
      <c r="AB10" s="19">
        <v>1.4814814814814812E-3</v>
      </c>
      <c r="AC10" s="20">
        <v>4.6296296296296294E-5</v>
      </c>
      <c r="AD10" s="21">
        <v>1.5299999999999999E-3</v>
      </c>
      <c r="AE10" s="22">
        <f t="shared" si="1"/>
        <v>1.5299999999999999E-3</v>
      </c>
      <c r="AF10" s="19">
        <v>1.5299999999999999E-3</v>
      </c>
      <c r="AG10" s="23">
        <f t="shared" si="0"/>
        <v>4</v>
      </c>
    </row>
    <row r="11" spans="1:33" x14ac:dyDescent="0.3">
      <c r="A11" s="24" t="s">
        <v>43</v>
      </c>
      <c r="B11" s="24" t="s">
        <v>40</v>
      </c>
      <c r="C11" s="24" t="s">
        <v>35</v>
      </c>
      <c r="D11" s="37">
        <v>58</v>
      </c>
      <c r="E11" s="25">
        <v>2</v>
      </c>
      <c r="F11" s="42">
        <v>2</v>
      </c>
      <c r="G11" s="42"/>
      <c r="H11" s="42"/>
      <c r="I11" s="42"/>
      <c r="J11" s="42">
        <v>50</v>
      </c>
      <c r="K11" s="42"/>
      <c r="L11" s="42"/>
      <c r="M11" s="42"/>
      <c r="N11" s="42"/>
      <c r="O11" s="42"/>
      <c r="P11" s="42"/>
      <c r="Q11" s="42"/>
      <c r="R11" s="42"/>
      <c r="S11" s="42">
        <v>2</v>
      </c>
      <c r="T11" s="42"/>
      <c r="U11" s="42"/>
      <c r="V11" s="42"/>
      <c r="W11" s="42"/>
      <c r="X11" s="26"/>
      <c r="Y11" s="26"/>
      <c r="Z11" s="27">
        <v>3.1597222222222221E-2</v>
      </c>
      <c r="AA11" s="27">
        <v>3.3136574074074075E-2</v>
      </c>
      <c r="AB11" s="28">
        <v>1.5393518518518542E-3</v>
      </c>
      <c r="AC11" s="29">
        <v>6.2500000000000001E-4</v>
      </c>
      <c r="AD11" s="30">
        <v>2.16E-3</v>
      </c>
      <c r="AE11" s="22">
        <f t="shared" si="1"/>
        <v>2.16E-3</v>
      </c>
      <c r="AF11" s="28" t="s">
        <v>36</v>
      </c>
      <c r="AG11" s="31" t="str">
        <f t="shared" si="0"/>
        <v/>
      </c>
    </row>
    <row r="12" spans="1:33" x14ac:dyDescent="0.3">
      <c r="A12" s="13" t="s">
        <v>44</v>
      </c>
      <c r="B12" s="13" t="s">
        <v>45</v>
      </c>
      <c r="C12" s="13" t="s">
        <v>41</v>
      </c>
      <c r="D12" s="37">
        <v>60</v>
      </c>
      <c r="E12" s="15">
        <v>1</v>
      </c>
      <c r="F12" s="39"/>
      <c r="G12" s="39"/>
      <c r="H12" s="39"/>
      <c r="I12" s="39"/>
      <c r="J12" s="39"/>
      <c r="K12" s="39">
        <v>2</v>
      </c>
      <c r="L12" s="39"/>
      <c r="M12" s="39"/>
      <c r="N12" s="39"/>
      <c r="O12" s="39"/>
      <c r="P12" s="39"/>
      <c r="Q12" s="39"/>
      <c r="R12" s="39">
        <v>2</v>
      </c>
      <c r="S12" s="39"/>
      <c r="T12" s="39">
        <v>2</v>
      </c>
      <c r="U12" s="39"/>
      <c r="V12" s="39"/>
      <c r="W12" s="39"/>
      <c r="X12" s="16"/>
      <c r="Y12" s="16"/>
      <c r="Z12" s="18">
        <v>2.5694444444444447E-2</v>
      </c>
      <c r="AA12" s="18">
        <v>2.75E-2</v>
      </c>
      <c r="AB12" s="19">
        <v>1.8055555555555533E-3</v>
      </c>
      <c r="AC12" s="20">
        <v>6.9444444444444444E-5</v>
      </c>
      <c r="AD12" s="21">
        <v>1.8799999999999999E-3</v>
      </c>
      <c r="AE12" s="22">
        <f t="shared" si="1"/>
        <v>1.8799999999999999E-3</v>
      </c>
      <c r="AF12" s="19" t="s">
        <v>36</v>
      </c>
      <c r="AG12" s="23" t="str">
        <f t="shared" si="0"/>
        <v/>
      </c>
    </row>
    <row r="13" spans="1:33" x14ac:dyDescent="0.3">
      <c r="A13" s="24" t="s">
        <v>44</v>
      </c>
      <c r="B13" s="24" t="s">
        <v>45</v>
      </c>
      <c r="C13" s="24" t="s">
        <v>41</v>
      </c>
      <c r="D13" s="37">
        <v>60</v>
      </c>
      <c r="E13" s="25">
        <v>2</v>
      </c>
      <c r="F13" s="42">
        <v>2</v>
      </c>
      <c r="G13" s="42"/>
      <c r="H13" s="42"/>
      <c r="I13" s="42">
        <v>2</v>
      </c>
      <c r="J13" s="42">
        <v>2</v>
      </c>
      <c r="K13" s="42">
        <v>2</v>
      </c>
      <c r="L13" s="42"/>
      <c r="M13" s="42"/>
      <c r="N13" s="42"/>
      <c r="O13" s="42"/>
      <c r="P13" s="42"/>
      <c r="Q13" s="42"/>
      <c r="R13" s="42">
        <v>2</v>
      </c>
      <c r="S13" s="42"/>
      <c r="T13" s="42"/>
      <c r="U13" s="42">
        <v>2</v>
      </c>
      <c r="V13" s="42">
        <v>2</v>
      </c>
      <c r="W13" s="42"/>
      <c r="X13" s="26"/>
      <c r="Y13" s="26"/>
      <c r="Z13" s="27">
        <v>5.9027777777777783E-2</v>
      </c>
      <c r="AA13" s="27">
        <v>6.0532407407407403E-2</v>
      </c>
      <c r="AB13" s="28">
        <v>1.5046296296296197E-3</v>
      </c>
      <c r="AC13" s="29">
        <v>1.6203703703703703E-4</v>
      </c>
      <c r="AD13" s="30">
        <v>1.67E-3</v>
      </c>
      <c r="AE13" s="22">
        <f t="shared" si="1"/>
        <v>1.67E-3</v>
      </c>
      <c r="AF13" s="28">
        <v>1.67E-3</v>
      </c>
      <c r="AG13" s="31">
        <f t="shared" si="0"/>
        <v>5</v>
      </c>
    </row>
    <row r="14" spans="1:33" x14ac:dyDescent="0.3">
      <c r="A14" s="13" t="s">
        <v>46</v>
      </c>
      <c r="B14" s="13" t="s">
        <v>47</v>
      </c>
      <c r="C14" s="13" t="s">
        <v>41</v>
      </c>
      <c r="D14" s="37">
        <v>70</v>
      </c>
      <c r="E14" s="15">
        <v>1</v>
      </c>
      <c r="F14" s="43">
        <v>2</v>
      </c>
      <c r="G14" s="43"/>
      <c r="H14" s="43"/>
      <c r="I14" s="43"/>
      <c r="J14" s="43"/>
      <c r="K14" s="43">
        <v>2</v>
      </c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32"/>
      <c r="Y14" s="32"/>
      <c r="Z14" s="18">
        <v>8.3333333333333332E-3</v>
      </c>
      <c r="AA14" s="18">
        <v>1.0477314814814814E-2</v>
      </c>
      <c r="AB14" s="34">
        <v>2.1439814814814811E-3</v>
      </c>
      <c r="AC14" s="20">
        <v>4.6296296296296294E-5</v>
      </c>
      <c r="AD14" s="21">
        <v>2.1900000000000001E-3</v>
      </c>
      <c r="AE14" s="22">
        <f t="shared" si="1"/>
        <v>2.1900000000000001E-3</v>
      </c>
      <c r="AF14" s="19" t="s">
        <v>36</v>
      </c>
      <c r="AG14" s="23" t="str">
        <f t="shared" si="0"/>
        <v/>
      </c>
    </row>
    <row r="15" spans="1:33" x14ac:dyDescent="0.3">
      <c r="A15" s="24" t="s">
        <v>46</v>
      </c>
      <c r="B15" s="24" t="s">
        <v>47</v>
      </c>
      <c r="C15" s="24" t="s">
        <v>41</v>
      </c>
      <c r="D15" s="37">
        <v>70</v>
      </c>
      <c r="E15" s="25">
        <v>2</v>
      </c>
      <c r="F15" s="42"/>
      <c r="G15" s="42"/>
      <c r="H15" s="42"/>
      <c r="I15" s="42"/>
      <c r="J15" s="42"/>
      <c r="K15" s="42">
        <v>2</v>
      </c>
      <c r="L15" s="42"/>
      <c r="M15" s="42"/>
      <c r="N15" s="42"/>
      <c r="O15" s="42">
        <v>2</v>
      </c>
      <c r="P15" s="42">
        <v>2</v>
      </c>
      <c r="Q15" s="42">
        <v>2</v>
      </c>
      <c r="R15" s="42">
        <v>2</v>
      </c>
      <c r="S15" s="42"/>
      <c r="T15" s="42"/>
      <c r="U15" s="42"/>
      <c r="V15" s="42">
        <v>2</v>
      </c>
      <c r="W15" s="42"/>
      <c r="X15" s="26"/>
      <c r="Y15" s="26"/>
      <c r="Z15" s="27">
        <v>2.9166666666666664E-2</v>
      </c>
      <c r="AA15" s="27">
        <v>3.0543981481481481E-2</v>
      </c>
      <c r="AB15" s="35">
        <v>1.3773148148148173E-3</v>
      </c>
      <c r="AC15" s="29">
        <v>1.3888888888888889E-4</v>
      </c>
      <c r="AD15" s="30">
        <v>1.5200000000000001E-3</v>
      </c>
      <c r="AE15" s="22">
        <f t="shared" si="1"/>
        <v>1.5200000000000001E-3</v>
      </c>
      <c r="AF15" s="28">
        <v>1.5200000000000001E-3</v>
      </c>
      <c r="AG15" s="31">
        <f t="shared" si="0"/>
        <v>3</v>
      </c>
    </row>
    <row r="16" spans="1:33" x14ac:dyDescent="0.3">
      <c r="A16" s="13" t="s">
        <v>48</v>
      </c>
      <c r="B16" s="13" t="s">
        <v>34</v>
      </c>
      <c r="C16" s="13" t="s">
        <v>35</v>
      </c>
      <c r="D16" s="37">
        <v>89</v>
      </c>
      <c r="E16" s="15">
        <v>1</v>
      </c>
      <c r="F16" s="39">
        <v>2</v>
      </c>
      <c r="G16" s="39"/>
      <c r="H16" s="39"/>
      <c r="I16" s="39"/>
      <c r="J16" s="39"/>
      <c r="K16" s="39">
        <v>50</v>
      </c>
      <c r="L16" s="39">
        <v>50</v>
      </c>
      <c r="M16" s="39">
        <v>50</v>
      </c>
      <c r="N16" s="39"/>
      <c r="O16" s="39"/>
      <c r="P16" s="39"/>
      <c r="Q16" s="39">
        <v>50</v>
      </c>
      <c r="R16" s="39"/>
      <c r="S16" s="39"/>
      <c r="T16" s="39"/>
      <c r="U16" s="39"/>
      <c r="V16" s="39"/>
      <c r="W16" s="39"/>
      <c r="X16" s="16"/>
      <c r="Y16" s="16"/>
      <c r="Z16" s="18">
        <v>1.2499999999999999E-2</v>
      </c>
      <c r="AA16" s="18">
        <v>1.4748148148148147E-2</v>
      </c>
      <c r="AB16" s="34">
        <v>2.2481481481481484E-3</v>
      </c>
      <c r="AC16" s="20">
        <v>2.3379629629629631E-3</v>
      </c>
      <c r="AD16" s="21">
        <v>4.5900000000000003E-3</v>
      </c>
      <c r="AE16" s="22">
        <f t="shared" si="1"/>
        <v>4.5900000000000003E-3</v>
      </c>
      <c r="AF16" s="19" t="s">
        <v>36</v>
      </c>
      <c r="AG16" s="23" t="str">
        <f t="shared" si="0"/>
        <v/>
      </c>
    </row>
    <row r="17" spans="1:33" x14ac:dyDescent="0.3">
      <c r="A17" s="24" t="s">
        <v>48</v>
      </c>
      <c r="B17" s="24" t="s">
        <v>34</v>
      </c>
      <c r="C17" s="24" t="s">
        <v>35</v>
      </c>
      <c r="D17" s="37">
        <v>89</v>
      </c>
      <c r="E17" s="25">
        <v>2</v>
      </c>
      <c r="F17" s="42"/>
      <c r="G17" s="42"/>
      <c r="H17" s="42"/>
      <c r="I17" s="42"/>
      <c r="J17" s="42">
        <v>50</v>
      </c>
      <c r="K17" s="42">
        <v>50</v>
      </c>
      <c r="L17" s="42">
        <v>2</v>
      </c>
      <c r="M17" s="42">
        <v>2</v>
      </c>
      <c r="N17" s="42"/>
      <c r="O17" s="42">
        <v>2</v>
      </c>
      <c r="P17" s="42"/>
      <c r="Q17" s="42"/>
      <c r="R17" s="42"/>
      <c r="S17" s="42"/>
      <c r="T17" s="42"/>
      <c r="U17" s="42"/>
      <c r="V17" s="42">
        <v>2</v>
      </c>
      <c r="W17" s="42"/>
      <c r="X17" s="26"/>
      <c r="Y17" s="26"/>
      <c r="Z17" s="27">
        <v>5.7638888888888885E-2</v>
      </c>
      <c r="AA17" s="27">
        <v>5.9560185185185188E-2</v>
      </c>
      <c r="AB17" s="35">
        <v>1.9212962962963029E-3</v>
      </c>
      <c r="AC17" s="29">
        <v>1.25E-3</v>
      </c>
      <c r="AD17" s="30">
        <v>3.1700000000000001E-3</v>
      </c>
      <c r="AE17" s="22">
        <f t="shared" si="1"/>
        <v>3.1700000000000001E-3</v>
      </c>
      <c r="AF17" s="28">
        <v>3.1700000000000001E-3</v>
      </c>
      <c r="AG17" s="31">
        <f t="shared" si="0"/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workbookViewId="0">
      <selection activeCell="AE3" sqref="AE3"/>
    </sheetView>
  </sheetViews>
  <sheetFormatPr defaultRowHeight="14.4" x14ac:dyDescent="0.3"/>
  <cols>
    <col min="1" max="1" width="9.5546875" customWidth="1"/>
    <col min="2" max="2" width="11" customWidth="1"/>
    <col min="3" max="3" width="4.6640625" bestFit="1" customWidth="1"/>
    <col min="4" max="4" width="7.33203125" bestFit="1" customWidth="1"/>
    <col min="5" max="5" width="6" bestFit="1" customWidth="1"/>
    <col min="6" max="23" width="3.77734375" style="38" customWidth="1"/>
    <col min="24" max="24" width="2.33203125" bestFit="1" customWidth="1"/>
    <col min="25" max="25" width="8.33203125" bestFit="1" customWidth="1"/>
    <col min="26" max="27" width="9.109375" bestFit="1" customWidth="1"/>
    <col min="28" max="28" width="6.109375" bestFit="1" customWidth="1"/>
    <col min="29" max="29" width="6.88671875" bestFit="1" customWidth="1"/>
    <col min="30" max="30" width="6.88671875" style="38" bestFit="1" customWidth="1"/>
    <col min="31" max="31" width="9.88671875" style="38" bestFit="1" customWidth="1"/>
    <col min="32" max="32" width="10.6640625" bestFit="1" customWidth="1"/>
  </cols>
  <sheetData>
    <row r="1" spans="1:32" ht="22.2" thickBot="1" x14ac:dyDescent="0.3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6" t="s">
        <v>12</v>
      </c>
      <c r="N1" s="7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8" t="s">
        <v>25</v>
      </c>
      <c r="Z1" s="8" t="s">
        <v>26</v>
      </c>
      <c r="AA1" s="9" t="s">
        <v>27</v>
      </c>
      <c r="AB1" s="10" t="s">
        <v>28</v>
      </c>
      <c r="AC1" s="11" t="s">
        <v>29</v>
      </c>
      <c r="AD1" s="67" t="s">
        <v>30</v>
      </c>
      <c r="AE1" s="68" t="s">
        <v>31</v>
      </c>
      <c r="AF1" s="46" t="s">
        <v>49</v>
      </c>
    </row>
    <row r="2" spans="1:32" x14ac:dyDescent="0.3">
      <c r="A2" s="13" t="s">
        <v>50</v>
      </c>
      <c r="B2" s="13" t="s">
        <v>51</v>
      </c>
      <c r="C2" s="13" t="s">
        <v>52</v>
      </c>
      <c r="D2" s="47">
        <v>1</v>
      </c>
      <c r="E2" s="15">
        <v>1</v>
      </c>
      <c r="F2" s="59"/>
      <c r="G2" s="59"/>
      <c r="H2" s="59"/>
      <c r="I2" s="59"/>
      <c r="J2" s="59"/>
      <c r="K2" s="59"/>
      <c r="L2" s="59"/>
      <c r="M2" s="60"/>
      <c r="N2" s="61"/>
      <c r="O2" s="59"/>
      <c r="P2" s="59"/>
      <c r="Q2" s="59">
        <v>2</v>
      </c>
      <c r="R2" s="59"/>
      <c r="S2" s="59"/>
      <c r="T2" s="59"/>
      <c r="U2" s="59"/>
      <c r="V2" s="59"/>
      <c r="W2" s="59"/>
      <c r="X2" s="48"/>
      <c r="Y2" s="49">
        <v>2.361111111111111E-2</v>
      </c>
      <c r="Z2" s="49">
        <v>2.4849537037037035E-2</v>
      </c>
      <c r="AA2" s="19">
        <v>1.2384259259259241E-3</v>
      </c>
      <c r="AB2" s="20">
        <v>2.3148148148148147E-5</v>
      </c>
      <c r="AC2" s="21">
        <v>1.2600000000000001E-3</v>
      </c>
      <c r="AD2" s="69">
        <f>AC2</f>
        <v>1.2600000000000001E-3</v>
      </c>
      <c r="AE2" s="69">
        <v>1.2600000000000001E-3</v>
      </c>
      <c r="AF2" s="50">
        <f>IFERROR(IF(AE2&gt;0,_xlfn.RANK.EQ(AE2,AE$2:AE$61,1)),"")</f>
        <v>7</v>
      </c>
    </row>
    <row r="3" spans="1:32" x14ac:dyDescent="0.3">
      <c r="A3" s="24" t="s">
        <v>50</v>
      </c>
      <c r="B3" s="24" t="s">
        <v>51</v>
      </c>
      <c r="C3" s="24" t="s">
        <v>52</v>
      </c>
      <c r="D3" s="14">
        <v>1</v>
      </c>
      <c r="E3" s="25">
        <v>2</v>
      </c>
      <c r="F3" s="42"/>
      <c r="G3" s="42"/>
      <c r="H3" s="42"/>
      <c r="I3" s="42"/>
      <c r="J3" s="42"/>
      <c r="K3" s="42"/>
      <c r="L3" s="42"/>
      <c r="M3" s="40"/>
      <c r="N3" s="41"/>
      <c r="O3" s="42"/>
      <c r="P3" s="42"/>
      <c r="Q3" s="42"/>
      <c r="R3" s="42"/>
      <c r="S3" s="42"/>
      <c r="T3" s="42"/>
      <c r="U3" s="42"/>
      <c r="V3" s="42">
        <v>2</v>
      </c>
      <c r="W3" s="42"/>
      <c r="X3" s="26"/>
      <c r="Y3" s="27">
        <v>4.4444444444444446E-2</v>
      </c>
      <c r="Z3" s="27">
        <v>4.5706018518518521E-2</v>
      </c>
      <c r="AA3" s="28">
        <v>1.2615740740740747E-3</v>
      </c>
      <c r="AB3" s="29">
        <v>2.3148148148148147E-5</v>
      </c>
      <c r="AC3" s="30">
        <v>1.2800000000000001E-3</v>
      </c>
      <c r="AD3" s="69">
        <f t="shared" ref="AD3:AD61" si="0">AC3</f>
        <v>1.2800000000000001E-3</v>
      </c>
      <c r="AE3" s="70" t="s">
        <v>36</v>
      </c>
      <c r="AF3" s="51" t="str">
        <f t="shared" ref="AF3:AF61" si="1">IFERROR(IF(AE3&gt;0,_xlfn.RANK.EQ(AE3,AE$2:AE$61,1)),"")</f>
        <v/>
      </c>
    </row>
    <row r="4" spans="1:32" x14ac:dyDescent="0.3">
      <c r="A4" s="13" t="s">
        <v>53</v>
      </c>
      <c r="B4" s="13" t="s">
        <v>54</v>
      </c>
      <c r="C4" s="13" t="s">
        <v>52</v>
      </c>
      <c r="D4" s="14">
        <v>3</v>
      </c>
      <c r="E4" s="15">
        <v>1</v>
      </c>
      <c r="F4" s="39">
        <v>2</v>
      </c>
      <c r="G4" s="39"/>
      <c r="H4" s="39"/>
      <c r="I4" s="39"/>
      <c r="J4" s="39">
        <v>2</v>
      </c>
      <c r="K4" s="39">
        <v>2</v>
      </c>
      <c r="L4" s="39"/>
      <c r="M4" s="40">
        <v>2</v>
      </c>
      <c r="N4" s="41"/>
      <c r="O4" s="39"/>
      <c r="P4" s="39">
        <v>2</v>
      </c>
      <c r="Q4" s="39">
        <v>2</v>
      </c>
      <c r="R4" s="39">
        <v>2</v>
      </c>
      <c r="S4" s="39">
        <v>2</v>
      </c>
      <c r="T4" s="39"/>
      <c r="U4" s="39">
        <v>2</v>
      </c>
      <c r="V4" s="39">
        <v>2</v>
      </c>
      <c r="W4" s="39"/>
      <c r="X4" s="16"/>
      <c r="Y4" s="18">
        <v>4.8958333333333333E-2</v>
      </c>
      <c r="Z4" s="18">
        <v>5.0462962962962959E-2</v>
      </c>
      <c r="AA4" s="19">
        <v>1.5046296296296266E-3</v>
      </c>
      <c r="AB4" s="20">
        <v>2.3148148148148146E-4</v>
      </c>
      <c r="AC4" s="21">
        <v>1.74E-3</v>
      </c>
      <c r="AD4" s="69">
        <f t="shared" si="0"/>
        <v>1.74E-3</v>
      </c>
      <c r="AE4" s="69">
        <v>1.74E-3</v>
      </c>
      <c r="AF4" s="50">
        <f t="shared" si="1"/>
        <v>29</v>
      </c>
    </row>
    <row r="5" spans="1:32" x14ac:dyDescent="0.3">
      <c r="A5" s="24" t="s">
        <v>53</v>
      </c>
      <c r="B5" s="24" t="s">
        <v>54</v>
      </c>
      <c r="C5" s="24" t="s">
        <v>52</v>
      </c>
      <c r="D5" s="14">
        <v>3</v>
      </c>
      <c r="E5" s="25">
        <v>2</v>
      </c>
      <c r="F5" s="42"/>
      <c r="G5" s="42"/>
      <c r="H5" s="42"/>
      <c r="I5" s="42">
        <v>2</v>
      </c>
      <c r="J5" s="42">
        <v>2</v>
      </c>
      <c r="K5" s="42">
        <v>2</v>
      </c>
      <c r="L5" s="42"/>
      <c r="M5" s="40"/>
      <c r="N5" s="41">
        <v>2</v>
      </c>
      <c r="O5" s="42"/>
      <c r="P5" s="42">
        <v>2</v>
      </c>
      <c r="Q5" s="42"/>
      <c r="R5" s="42"/>
      <c r="S5" s="42"/>
      <c r="T5" s="42"/>
      <c r="U5" s="42">
        <v>2</v>
      </c>
      <c r="V5" s="42">
        <v>2</v>
      </c>
      <c r="W5" s="42"/>
      <c r="X5" s="26"/>
      <c r="Y5" s="27">
        <v>6.1111111111111116E-2</v>
      </c>
      <c r="Z5" s="27">
        <v>6.2708333333333324E-2</v>
      </c>
      <c r="AA5" s="28">
        <v>1.5972222222222082E-3</v>
      </c>
      <c r="AB5" s="29">
        <v>1.6203703703703703E-4</v>
      </c>
      <c r="AC5" s="30">
        <v>1.7600000000000001E-3</v>
      </c>
      <c r="AD5" s="69">
        <f t="shared" si="0"/>
        <v>1.7600000000000001E-3</v>
      </c>
      <c r="AE5" s="69" t="s">
        <v>36</v>
      </c>
      <c r="AF5" s="51" t="str">
        <f t="shared" si="1"/>
        <v/>
      </c>
    </row>
    <row r="6" spans="1:32" x14ac:dyDescent="0.3">
      <c r="A6" s="13" t="s">
        <v>55</v>
      </c>
      <c r="B6" s="13" t="s">
        <v>56</v>
      </c>
      <c r="C6" s="13" t="s">
        <v>52</v>
      </c>
      <c r="D6" s="14">
        <v>5</v>
      </c>
      <c r="E6" s="15">
        <v>1</v>
      </c>
      <c r="F6" s="39">
        <v>2</v>
      </c>
      <c r="G6" s="39"/>
      <c r="H6" s="39"/>
      <c r="I6" s="39"/>
      <c r="J6" s="39"/>
      <c r="K6" s="39">
        <v>2</v>
      </c>
      <c r="L6" s="39"/>
      <c r="M6" s="40"/>
      <c r="N6" s="41"/>
      <c r="O6" s="39"/>
      <c r="P6" s="39">
        <v>2</v>
      </c>
      <c r="Q6" s="43"/>
      <c r="R6" s="39"/>
      <c r="S6" s="39"/>
      <c r="T6" s="39"/>
      <c r="U6" s="39"/>
      <c r="V6" s="39"/>
      <c r="W6" s="39"/>
      <c r="X6" s="16"/>
      <c r="Y6" s="18">
        <v>1.8055555555555557E-2</v>
      </c>
      <c r="Z6" s="18">
        <v>1.9564699074074075E-2</v>
      </c>
      <c r="AA6" s="19">
        <v>1.5091435185185173E-3</v>
      </c>
      <c r="AB6" s="20">
        <v>6.9444444444444444E-5</v>
      </c>
      <c r="AC6" s="21">
        <v>1.58E-3</v>
      </c>
      <c r="AD6" s="69">
        <f t="shared" si="0"/>
        <v>1.58E-3</v>
      </c>
      <c r="AE6" s="69" t="s">
        <v>36</v>
      </c>
      <c r="AF6" s="50" t="str">
        <f t="shared" si="1"/>
        <v/>
      </c>
    </row>
    <row r="7" spans="1:32" x14ac:dyDescent="0.3">
      <c r="A7" s="24" t="s">
        <v>55</v>
      </c>
      <c r="B7" s="24" t="s">
        <v>56</v>
      </c>
      <c r="C7" s="24" t="s">
        <v>52</v>
      </c>
      <c r="D7" s="14">
        <v>5</v>
      </c>
      <c r="E7" s="25">
        <v>2</v>
      </c>
      <c r="F7" s="42"/>
      <c r="G7" s="42"/>
      <c r="H7" s="42"/>
      <c r="I7" s="42">
        <v>2</v>
      </c>
      <c r="J7" s="42"/>
      <c r="K7" s="42"/>
      <c r="L7" s="42"/>
      <c r="M7" s="40"/>
      <c r="N7" s="41"/>
      <c r="O7" s="42"/>
      <c r="P7" s="42">
        <v>2</v>
      </c>
      <c r="Q7" s="42">
        <v>2</v>
      </c>
      <c r="R7" s="42">
        <v>2</v>
      </c>
      <c r="S7" s="42"/>
      <c r="T7" s="42"/>
      <c r="U7" s="42"/>
      <c r="V7" s="42">
        <v>2</v>
      </c>
      <c r="W7" s="42"/>
      <c r="X7" s="26"/>
      <c r="Y7" s="27">
        <v>5.6250000000000001E-2</v>
      </c>
      <c r="Z7" s="27">
        <v>5.7673611111111113E-2</v>
      </c>
      <c r="AA7" s="28">
        <v>1.4236111111111116E-3</v>
      </c>
      <c r="AB7" s="29">
        <v>1.1574074074074073E-4</v>
      </c>
      <c r="AC7" s="30">
        <v>1.5399999999999999E-3</v>
      </c>
      <c r="AD7" s="69">
        <f t="shared" si="0"/>
        <v>1.5399999999999999E-3</v>
      </c>
      <c r="AE7" s="69">
        <v>1.5399999999999999E-3</v>
      </c>
      <c r="AF7" s="51">
        <f t="shared" si="1"/>
        <v>22</v>
      </c>
    </row>
    <row r="8" spans="1:32" x14ac:dyDescent="0.3">
      <c r="A8" s="13" t="s">
        <v>57</v>
      </c>
      <c r="B8" s="13" t="s">
        <v>58</v>
      </c>
      <c r="C8" s="13" t="s">
        <v>59</v>
      </c>
      <c r="D8" s="14">
        <v>6</v>
      </c>
      <c r="E8" s="15">
        <v>1</v>
      </c>
      <c r="F8" s="39"/>
      <c r="G8" s="39"/>
      <c r="H8" s="39"/>
      <c r="I8" s="39"/>
      <c r="J8" s="39">
        <v>2</v>
      </c>
      <c r="K8" s="39"/>
      <c r="L8" s="39"/>
      <c r="M8" s="40"/>
      <c r="N8" s="41"/>
      <c r="O8" s="39"/>
      <c r="P8" s="39"/>
      <c r="Q8" s="43">
        <v>2</v>
      </c>
      <c r="R8" s="39"/>
      <c r="S8" s="39"/>
      <c r="T8" s="39"/>
      <c r="U8" s="39"/>
      <c r="V8" s="39"/>
      <c r="W8" s="39"/>
      <c r="X8" s="16"/>
      <c r="Y8" s="18">
        <v>1.4583333333333332E-2</v>
      </c>
      <c r="Z8" s="18">
        <v>1.5751504629629629E-2</v>
      </c>
      <c r="AA8" s="19">
        <v>1.1681712962962974E-3</v>
      </c>
      <c r="AB8" s="20">
        <v>4.6296296296296294E-5</v>
      </c>
      <c r="AC8" s="21">
        <v>1.2099999999999999E-3</v>
      </c>
      <c r="AD8" s="69">
        <f t="shared" si="0"/>
        <v>1.2099999999999999E-3</v>
      </c>
      <c r="AE8" s="69">
        <v>1.2099999999999999E-3</v>
      </c>
      <c r="AF8" s="50">
        <f t="shared" si="1"/>
        <v>2</v>
      </c>
    </row>
    <row r="9" spans="1:32" x14ac:dyDescent="0.3">
      <c r="A9" s="24" t="s">
        <v>57</v>
      </c>
      <c r="B9" s="24" t="s">
        <v>58</v>
      </c>
      <c r="C9" s="24" t="s">
        <v>59</v>
      </c>
      <c r="D9" s="14">
        <v>6</v>
      </c>
      <c r="E9" s="25">
        <v>2</v>
      </c>
      <c r="F9" s="42"/>
      <c r="G9" s="42"/>
      <c r="H9" s="42"/>
      <c r="I9" s="42"/>
      <c r="J9" s="42"/>
      <c r="K9" s="42"/>
      <c r="L9" s="42"/>
      <c r="M9" s="40"/>
      <c r="N9" s="41"/>
      <c r="O9" s="42"/>
      <c r="P9" s="42"/>
      <c r="Q9" s="42"/>
      <c r="R9" s="42"/>
      <c r="S9" s="42"/>
      <c r="T9" s="42"/>
      <c r="U9" s="42"/>
      <c r="V9" s="42"/>
      <c r="W9" s="42"/>
      <c r="X9" s="26"/>
      <c r="Y9" s="27">
        <v>5.2083333333333336E-2</v>
      </c>
      <c r="Z9" s="27">
        <v>5.3298611111111116E-2</v>
      </c>
      <c r="AA9" s="28">
        <v>1.2152777777777804E-3</v>
      </c>
      <c r="AB9" s="29">
        <v>0</v>
      </c>
      <c r="AC9" s="30">
        <v>1.2199999999999999E-3</v>
      </c>
      <c r="AD9" s="69">
        <f t="shared" si="0"/>
        <v>1.2199999999999999E-3</v>
      </c>
      <c r="AE9" s="69" t="s">
        <v>36</v>
      </c>
      <c r="AF9" s="51" t="str">
        <f t="shared" si="1"/>
        <v/>
      </c>
    </row>
    <row r="10" spans="1:32" x14ac:dyDescent="0.3">
      <c r="A10" s="13" t="s">
        <v>60</v>
      </c>
      <c r="B10" s="13" t="s">
        <v>61</v>
      </c>
      <c r="C10" s="13" t="s">
        <v>52</v>
      </c>
      <c r="D10" s="14">
        <v>10</v>
      </c>
      <c r="E10" s="15">
        <v>1</v>
      </c>
      <c r="F10" s="39"/>
      <c r="G10" s="39"/>
      <c r="H10" s="39"/>
      <c r="I10" s="39"/>
      <c r="J10" s="39"/>
      <c r="K10" s="39">
        <v>2</v>
      </c>
      <c r="L10" s="39"/>
      <c r="M10" s="40"/>
      <c r="N10" s="41"/>
      <c r="O10" s="39"/>
      <c r="P10" s="43"/>
      <c r="Q10" s="39"/>
      <c r="R10" s="39"/>
      <c r="S10" s="39"/>
      <c r="T10" s="39"/>
      <c r="U10" s="39"/>
      <c r="V10" s="39">
        <v>2</v>
      </c>
      <c r="W10" s="39"/>
      <c r="X10" s="16"/>
      <c r="Y10" s="18">
        <v>4.340277777777778E-3</v>
      </c>
      <c r="Z10" s="18">
        <v>5.6712962962962958E-3</v>
      </c>
      <c r="AA10" s="34">
        <v>1.3310185185185178E-3</v>
      </c>
      <c r="AB10" s="20">
        <v>4.6296296296296294E-5</v>
      </c>
      <c r="AC10" s="52">
        <v>1.3799999999999999E-3</v>
      </c>
      <c r="AD10" s="69">
        <f t="shared" si="0"/>
        <v>1.3799999999999999E-3</v>
      </c>
      <c r="AE10" s="69">
        <v>1.3799999999999999E-3</v>
      </c>
      <c r="AF10" s="50">
        <f t="shared" si="1"/>
        <v>15</v>
      </c>
    </row>
    <row r="11" spans="1:32" x14ac:dyDescent="0.3">
      <c r="A11" s="24" t="s">
        <v>60</v>
      </c>
      <c r="B11" s="24" t="s">
        <v>61</v>
      </c>
      <c r="C11" s="24" t="s">
        <v>52</v>
      </c>
      <c r="D11" s="14">
        <v>10</v>
      </c>
      <c r="E11" s="25">
        <v>2</v>
      </c>
      <c r="F11" s="42"/>
      <c r="G11" s="42"/>
      <c r="H11" s="42"/>
      <c r="I11" s="42"/>
      <c r="J11" s="42">
        <v>2</v>
      </c>
      <c r="K11" s="42">
        <v>2</v>
      </c>
      <c r="L11" s="42"/>
      <c r="M11" s="40"/>
      <c r="N11" s="41"/>
      <c r="O11" s="42"/>
      <c r="P11" s="42">
        <v>2</v>
      </c>
      <c r="Q11" s="42"/>
      <c r="R11" s="42">
        <v>2</v>
      </c>
      <c r="S11" s="42"/>
      <c r="T11" s="42"/>
      <c r="U11" s="42"/>
      <c r="V11" s="42"/>
      <c r="W11" s="42"/>
      <c r="X11" s="26"/>
      <c r="Y11" s="27">
        <v>2.6736111111111113E-2</v>
      </c>
      <c r="Z11" s="27">
        <v>2.8043981481481479E-2</v>
      </c>
      <c r="AA11" s="28">
        <v>1.3078703703703655E-3</v>
      </c>
      <c r="AB11" s="53">
        <v>9.2592592592592588E-5</v>
      </c>
      <c r="AC11" s="30">
        <v>1.4E-3</v>
      </c>
      <c r="AD11" s="69">
        <f t="shared" si="0"/>
        <v>1.4E-3</v>
      </c>
      <c r="AE11" s="69" t="s">
        <v>36</v>
      </c>
      <c r="AF11" s="51" t="str">
        <f t="shared" si="1"/>
        <v/>
      </c>
    </row>
    <row r="12" spans="1:32" x14ac:dyDescent="0.3">
      <c r="A12" s="13" t="s">
        <v>62</v>
      </c>
      <c r="B12" s="13" t="s">
        <v>58</v>
      </c>
      <c r="C12" s="13" t="s">
        <v>59</v>
      </c>
      <c r="D12" s="14">
        <v>11</v>
      </c>
      <c r="E12" s="15">
        <v>1</v>
      </c>
      <c r="F12" s="39"/>
      <c r="G12" s="39"/>
      <c r="H12" s="39"/>
      <c r="I12" s="39"/>
      <c r="J12" s="39"/>
      <c r="K12" s="39">
        <v>2</v>
      </c>
      <c r="L12" s="39"/>
      <c r="M12" s="40"/>
      <c r="N12" s="41"/>
      <c r="O12" s="39">
        <v>2</v>
      </c>
      <c r="P12" s="39">
        <v>2</v>
      </c>
      <c r="Q12" s="39"/>
      <c r="R12" s="39"/>
      <c r="S12" s="39"/>
      <c r="T12" s="39"/>
      <c r="U12" s="39"/>
      <c r="V12" s="39"/>
      <c r="W12" s="39"/>
      <c r="X12" s="16"/>
      <c r="Y12" s="18">
        <v>2.4999999999999998E-2</v>
      </c>
      <c r="Z12" s="18">
        <v>2.613425925925926E-2</v>
      </c>
      <c r="AA12" s="19">
        <v>1.1342592592592619E-3</v>
      </c>
      <c r="AB12" s="20">
        <v>6.9444444444444444E-5</v>
      </c>
      <c r="AC12" s="21">
        <v>1.1999999999999999E-3</v>
      </c>
      <c r="AD12" s="69">
        <f t="shared" si="0"/>
        <v>1.1999999999999999E-3</v>
      </c>
      <c r="AE12" s="69">
        <v>1.1999999999999999E-3</v>
      </c>
      <c r="AF12" s="50">
        <f t="shared" si="1"/>
        <v>1</v>
      </c>
    </row>
    <row r="13" spans="1:32" x14ac:dyDescent="0.3">
      <c r="A13" s="24" t="s">
        <v>62</v>
      </c>
      <c r="B13" s="24" t="s">
        <v>58</v>
      </c>
      <c r="C13" s="24" t="s">
        <v>59</v>
      </c>
      <c r="D13" s="14">
        <v>11</v>
      </c>
      <c r="E13" s="25">
        <v>2</v>
      </c>
      <c r="F13" s="42">
        <v>2</v>
      </c>
      <c r="G13" s="42"/>
      <c r="H13" s="42"/>
      <c r="I13" s="42"/>
      <c r="J13" s="42">
        <v>2</v>
      </c>
      <c r="K13" s="42">
        <v>2</v>
      </c>
      <c r="L13" s="42"/>
      <c r="M13" s="40"/>
      <c r="N13" s="41"/>
      <c r="O13" s="42"/>
      <c r="P13" s="42"/>
      <c r="Q13" s="42">
        <v>50</v>
      </c>
      <c r="R13" s="42"/>
      <c r="S13" s="42"/>
      <c r="T13" s="42"/>
      <c r="U13" s="42">
        <v>2</v>
      </c>
      <c r="V13" s="42"/>
      <c r="W13" s="42"/>
      <c r="X13" s="26"/>
      <c r="Y13" s="27">
        <v>5.6944444444444443E-2</v>
      </c>
      <c r="Z13" s="27">
        <v>5.8067129629629628E-2</v>
      </c>
      <c r="AA13" s="28">
        <v>1.1226851851851849E-3</v>
      </c>
      <c r="AB13" s="29">
        <v>6.7129629629629625E-4</v>
      </c>
      <c r="AC13" s="30">
        <v>1.7899999999999999E-3</v>
      </c>
      <c r="AD13" s="69">
        <f t="shared" si="0"/>
        <v>1.7899999999999999E-3</v>
      </c>
      <c r="AE13" s="69" t="s">
        <v>36</v>
      </c>
      <c r="AF13" s="51" t="str">
        <f t="shared" si="1"/>
        <v/>
      </c>
    </row>
    <row r="14" spans="1:32" x14ac:dyDescent="0.3">
      <c r="A14" s="13" t="s">
        <v>63</v>
      </c>
      <c r="B14" s="13" t="s">
        <v>64</v>
      </c>
      <c r="C14" s="13" t="s">
        <v>52</v>
      </c>
      <c r="D14" s="14">
        <v>12</v>
      </c>
      <c r="E14" s="15">
        <v>1</v>
      </c>
      <c r="F14" s="39"/>
      <c r="G14" s="39"/>
      <c r="H14" s="39"/>
      <c r="I14" s="39">
        <v>50</v>
      </c>
      <c r="J14" s="39">
        <v>50</v>
      </c>
      <c r="K14" s="39">
        <v>50</v>
      </c>
      <c r="L14" s="39">
        <v>50</v>
      </c>
      <c r="M14" s="40"/>
      <c r="N14" s="41">
        <v>50</v>
      </c>
      <c r="O14" s="39">
        <v>50</v>
      </c>
      <c r="P14" s="39">
        <v>2</v>
      </c>
      <c r="Q14" s="39">
        <v>2</v>
      </c>
      <c r="R14" s="39">
        <v>50</v>
      </c>
      <c r="S14" s="39"/>
      <c r="T14" s="39">
        <v>2</v>
      </c>
      <c r="U14" s="39"/>
      <c r="V14" s="39">
        <v>2</v>
      </c>
      <c r="W14" s="39"/>
      <c r="X14" s="16"/>
      <c r="Y14" s="18">
        <v>3.472222222222222E-3</v>
      </c>
      <c r="Z14" s="18">
        <v>5.5787037037037038E-3</v>
      </c>
      <c r="AA14" s="19">
        <v>2.1064814814814817E-3</v>
      </c>
      <c r="AB14" s="20">
        <v>4.1435185185185186E-3</v>
      </c>
      <c r="AC14" s="21">
        <v>6.2500000000000003E-3</v>
      </c>
      <c r="AD14" s="69">
        <f t="shared" si="0"/>
        <v>6.2500000000000003E-3</v>
      </c>
      <c r="AE14" s="69">
        <v>6.2500000000000003E-3</v>
      </c>
      <c r="AF14" s="50">
        <f t="shared" si="1"/>
        <v>30</v>
      </c>
    </row>
    <row r="15" spans="1:32" x14ac:dyDescent="0.3">
      <c r="A15" s="24" t="s">
        <v>63</v>
      </c>
      <c r="B15" s="24" t="s">
        <v>64</v>
      </c>
      <c r="C15" s="24" t="s">
        <v>52</v>
      </c>
      <c r="D15" s="14">
        <v>12</v>
      </c>
      <c r="E15" s="25">
        <v>2</v>
      </c>
      <c r="F15" s="42">
        <v>2</v>
      </c>
      <c r="G15" s="42">
        <v>2</v>
      </c>
      <c r="H15" s="42">
        <v>50</v>
      </c>
      <c r="I15" s="42">
        <v>50</v>
      </c>
      <c r="J15" s="42">
        <v>50</v>
      </c>
      <c r="K15" s="42">
        <v>50</v>
      </c>
      <c r="L15" s="42">
        <v>50</v>
      </c>
      <c r="M15" s="42">
        <v>50</v>
      </c>
      <c r="N15" s="42">
        <v>50</v>
      </c>
      <c r="O15" s="42">
        <v>50</v>
      </c>
      <c r="P15" s="42">
        <v>50</v>
      </c>
      <c r="Q15" s="42">
        <v>50</v>
      </c>
      <c r="R15" s="42">
        <v>50</v>
      </c>
      <c r="S15" s="42">
        <v>50</v>
      </c>
      <c r="T15" s="42">
        <v>50</v>
      </c>
      <c r="U15" s="42"/>
      <c r="V15" s="42"/>
      <c r="W15" s="42"/>
      <c r="X15" s="26"/>
      <c r="Y15" s="27">
        <v>5.2777777777777778E-2</v>
      </c>
      <c r="Z15" s="27">
        <v>0.95833333333333337</v>
      </c>
      <c r="AA15" s="28">
        <v>0.90555555555555556</v>
      </c>
      <c r="AB15" s="29">
        <v>7.5694444444444446E-3</v>
      </c>
      <c r="AC15" s="30">
        <v>0.91313</v>
      </c>
      <c r="AD15" s="69">
        <f t="shared" si="0"/>
        <v>0.91313</v>
      </c>
      <c r="AE15" s="69" t="s">
        <v>36</v>
      </c>
      <c r="AF15" s="51" t="str">
        <f t="shared" si="1"/>
        <v/>
      </c>
    </row>
    <row r="16" spans="1:32" x14ac:dyDescent="0.3">
      <c r="A16" s="13" t="s">
        <v>65</v>
      </c>
      <c r="B16" s="13" t="s">
        <v>66</v>
      </c>
      <c r="C16" s="13" t="s">
        <v>59</v>
      </c>
      <c r="D16" s="14">
        <v>15</v>
      </c>
      <c r="E16" s="15">
        <v>1</v>
      </c>
      <c r="F16" s="43"/>
      <c r="G16" s="43"/>
      <c r="H16" s="43">
        <v>2</v>
      </c>
      <c r="I16" s="43"/>
      <c r="J16" s="43">
        <v>2</v>
      </c>
      <c r="K16" s="43"/>
      <c r="L16" s="43"/>
      <c r="M16" s="44"/>
      <c r="N16" s="45"/>
      <c r="O16" s="43"/>
      <c r="P16" s="43"/>
      <c r="Q16" s="43"/>
      <c r="R16" s="43"/>
      <c r="S16" s="43"/>
      <c r="T16" s="43"/>
      <c r="U16" s="43"/>
      <c r="V16" s="43"/>
      <c r="W16" s="43"/>
      <c r="X16" s="32"/>
      <c r="Y16" s="18">
        <v>1.0416666666666666E-2</v>
      </c>
      <c r="Z16" s="18">
        <v>1.1878819444444444E-2</v>
      </c>
      <c r="AA16" s="19">
        <v>1.4621527777777775E-3</v>
      </c>
      <c r="AB16" s="20">
        <v>4.6296296296296294E-5</v>
      </c>
      <c r="AC16" s="21">
        <v>1.5100000000000001E-3</v>
      </c>
      <c r="AD16" s="69">
        <f t="shared" si="0"/>
        <v>1.5100000000000001E-3</v>
      </c>
      <c r="AE16" s="69" t="s">
        <v>36</v>
      </c>
      <c r="AF16" s="50" t="str">
        <f t="shared" si="1"/>
        <v/>
      </c>
    </row>
    <row r="17" spans="1:32" x14ac:dyDescent="0.3">
      <c r="A17" s="24" t="s">
        <v>65</v>
      </c>
      <c r="B17" s="24" t="s">
        <v>66</v>
      </c>
      <c r="C17" s="24" t="s">
        <v>59</v>
      </c>
      <c r="D17" s="14">
        <v>15</v>
      </c>
      <c r="E17" s="25">
        <v>2</v>
      </c>
      <c r="F17" s="42"/>
      <c r="G17" s="42"/>
      <c r="H17" s="42"/>
      <c r="I17" s="42"/>
      <c r="J17" s="42">
        <v>2</v>
      </c>
      <c r="K17" s="42">
        <v>2</v>
      </c>
      <c r="L17" s="42"/>
      <c r="M17" s="40"/>
      <c r="N17" s="41"/>
      <c r="O17" s="42"/>
      <c r="P17" s="42"/>
      <c r="Q17" s="42"/>
      <c r="R17" s="42"/>
      <c r="S17" s="42"/>
      <c r="T17" s="42"/>
      <c r="U17" s="42">
        <v>2</v>
      </c>
      <c r="V17" s="42"/>
      <c r="W17" s="42"/>
      <c r="X17" s="26"/>
      <c r="Y17" s="27">
        <v>3.0902777777777779E-2</v>
      </c>
      <c r="Z17" s="27">
        <v>3.2175925925925927E-2</v>
      </c>
      <c r="AA17" s="28">
        <v>1.2731481481481483E-3</v>
      </c>
      <c r="AB17" s="29">
        <v>6.9444444444444444E-5</v>
      </c>
      <c r="AC17" s="30">
        <v>1.34E-3</v>
      </c>
      <c r="AD17" s="69">
        <f t="shared" si="0"/>
        <v>1.34E-3</v>
      </c>
      <c r="AE17" s="69">
        <v>1.34E-3</v>
      </c>
      <c r="AF17" s="51">
        <f t="shared" si="1"/>
        <v>12</v>
      </c>
    </row>
    <row r="18" spans="1:32" x14ac:dyDescent="0.3">
      <c r="A18" s="13" t="s">
        <v>67</v>
      </c>
      <c r="B18" s="13" t="s">
        <v>68</v>
      </c>
      <c r="C18" s="13" t="s">
        <v>59</v>
      </c>
      <c r="D18" s="54">
        <v>25</v>
      </c>
      <c r="E18" s="15">
        <v>1</v>
      </c>
      <c r="F18" s="39"/>
      <c r="G18" s="39"/>
      <c r="H18" s="39"/>
      <c r="I18" s="39"/>
      <c r="J18" s="39"/>
      <c r="K18" s="39">
        <v>2</v>
      </c>
      <c r="L18" s="39"/>
      <c r="M18" s="40"/>
      <c r="N18" s="41"/>
      <c r="O18" s="39"/>
      <c r="P18" s="39">
        <v>2</v>
      </c>
      <c r="Q18" s="39">
        <v>2</v>
      </c>
      <c r="R18" s="39"/>
      <c r="S18" s="39"/>
      <c r="T18" s="39"/>
      <c r="U18" s="39"/>
      <c r="V18" s="39"/>
      <c r="W18" s="39"/>
      <c r="X18" s="16"/>
      <c r="Y18" s="18">
        <v>2.0833333333333332E-2</v>
      </c>
      <c r="Z18" s="18">
        <v>2.1979166666666664E-2</v>
      </c>
      <c r="AA18" s="19">
        <v>1.145833333333332E-3</v>
      </c>
      <c r="AB18" s="20">
        <v>6.9444444444444444E-5</v>
      </c>
      <c r="AC18" s="21">
        <v>1.2199999999999999E-3</v>
      </c>
      <c r="AD18" s="69">
        <f t="shared" si="0"/>
        <v>1.2199999999999999E-3</v>
      </c>
      <c r="AE18" s="69"/>
      <c r="AF18" s="50"/>
    </row>
    <row r="19" spans="1:32" x14ac:dyDescent="0.3">
      <c r="A19" s="24" t="s">
        <v>67</v>
      </c>
      <c r="B19" s="24" t="s">
        <v>68</v>
      </c>
      <c r="C19" s="24" t="s">
        <v>59</v>
      </c>
      <c r="D19" s="55">
        <v>25</v>
      </c>
      <c r="E19" s="25">
        <v>2</v>
      </c>
      <c r="F19" s="42"/>
      <c r="G19" s="42"/>
      <c r="H19" s="42"/>
      <c r="I19" s="42"/>
      <c r="J19" s="42"/>
      <c r="K19" s="42">
        <v>2</v>
      </c>
      <c r="L19" s="42"/>
      <c r="M19" s="40"/>
      <c r="N19" s="41">
        <v>2</v>
      </c>
      <c r="O19" s="42"/>
      <c r="P19" s="42"/>
      <c r="Q19" s="42"/>
      <c r="R19" s="42"/>
      <c r="S19" s="42"/>
      <c r="T19" s="42"/>
      <c r="U19" s="42"/>
      <c r="V19" s="42"/>
      <c r="W19" s="42"/>
      <c r="X19" s="26"/>
      <c r="Y19" s="27">
        <v>4.2361111111111106E-2</v>
      </c>
      <c r="Z19" s="27">
        <v>4.3530092592592599E-2</v>
      </c>
      <c r="AA19" s="28">
        <v>1.1689814814814931E-3</v>
      </c>
      <c r="AB19" s="29">
        <v>4.6296296296296294E-5</v>
      </c>
      <c r="AC19" s="30">
        <v>1.2199999999999999E-3</v>
      </c>
      <c r="AD19" s="69">
        <f t="shared" si="0"/>
        <v>1.2199999999999999E-3</v>
      </c>
      <c r="AE19" s="69">
        <v>1.2152777777777778E-3</v>
      </c>
      <c r="AF19" s="51">
        <f t="shared" si="1"/>
        <v>3</v>
      </c>
    </row>
    <row r="20" spans="1:32" ht="27.6" x14ac:dyDescent="0.3">
      <c r="A20" s="13" t="s">
        <v>69</v>
      </c>
      <c r="B20" s="13" t="s">
        <v>70</v>
      </c>
      <c r="C20" s="13" t="s">
        <v>52</v>
      </c>
      <c r="D20" s="14">
        <v>26</v>
      </c>
      <c r="E20" s="15">
        <v>1</v>
      </c>
      <c r="F20" s="39"/>
      <c r="G20" s="39"/>
      <c r="H20" s="39"/>
      <c r="I20" s="39"/>
      <c r="J20" s="39"/>
      <c r="K20" s="39">
        <v>2</v>
      </c>
      <c r="L20" s="39"/>
      <c r="M20" s="40"/>
      <c r="N20" s="41"/>
      <c r="O20" s="39"/>
      <c r="P20" s="39"/>
      <c r="Q20" s="39"/>
      <c r="R20" s="39"/>
      <c r="S20" s="39"/>
      <c r="T20" s="39"/>
      <c r="U20" s="39"/>
      <c r="V20" s="39"/>
      <c r="W20" s="39"/>
      <c r="X20" s="16"/>
      <c r="Y20" s="18">
        <v>2.2222222222222223E-2</v>
      </c>
      <c r="Z20" s="18">
        <v>2.3495370370370371E-2</v>
      </c>
      <c r="AA20" s="19">
        <v>1.2731481481481483E-3</v>
      </c>
      <c r="AB20" s="20">
        <v>2.3148148148148147E-5</v>
      </c>
      <c r="AC20" s="21">
        <v>1.2999999999999999E-3</v>
      </c>
      <c r="AD20" s="69">
        <f t="shared" si="0"/>
        <v>1.2999999999999999E-3</v>
      </c>
      <c r="AE20" s="69">
        <v>1.2999999999999999E-3</v>
      </c>
      <c r="AF20" s="50">
        <f t="shared" si="1"/>
        <v>9</v>
      </c>
    </row>
    <row r="21" spans="1:32" ht="27.6" x14ac:dyDescent="0.3">
      <c r="A21" s="24" t="s">
        <v>69</v>
      </c>
      <c r="B21" s="24" t="s">
        <v>70</v>
      </c>
      <c r="C21" s="24" t="s">
        <v>52</v>
      </c>
      <c r="D21" s="47">
        <v>26</v>
      </c>
      <c r="E21" s="25">
        <v>2</v>
      </c>
      <c r="F21" s="42">
        <v>2</v>
      </c>
      <c r="G21" s="42"/>
      <c r="H21" s="42"/>
      <c r="I21" s="42"/>
      <c r="J21" s="42"/>
      <c r="K21" s="42"/>
      <c r="L21" s="42"/>
      <c r="M21" s="40"/>
      <c r="N21" s="41"/>
      <c r="O21" s="42"/>
      <c r="P21" s="42">
        <v>2</v>
      </c>
      <c r="Q21" s="42"/>
      <c r="R21" s="42"/>
      <c r="S21" s="42"/>
      <c r="T21" s="42">
        <v>2</v>
      </c>
      <c r="U21" s="42">
        <v>2</v>
      </c>
      <c r="V21" s="42"/>
      <c r="W21" s="42"/>
      <c r="X21" s="26"/>
      <c r="Y21" s="27">
        <v>4.3750000000000004E-2</v>
      </c>
      <c r="Z21" s="27">
        <v>4.5011574074074072E-2</v>
      </c>
      <c r="AA21" s="28">
        <v>1.2615740740740677E-3</v>
      </c>
      <c r="AB21" s="29">
        <v>9.2592592592592588E-5</v>
      </c>
      <c r="AC21" s="30">
        <v>1.3500000000000001E-3</v>
      </c>
      <c r="AD21" s="69">
        <f t="shared" si="0"/>
        <v>1.3500000000000001E-3</v>
      </c>
      <c r="AE21" s="69" t="s">
        <v>36</v>
      </c>
      <c r="AF21" s="51" t="str">
        <f t="shared" si="1"/>
        <v/>
      </c>
    </row>
    <row r="22" spans="1:32" x14ac:dyDescent="0.3">
      <c r="A22" s="13" t="s">
        <v>71</v>
      </c>
      <c r="B22" s="13" t="s">
        <v>72</v>
      </c>
      <c r="C22" s="13" t="s">
        <v>59</v>
      </c>
      <c r="D22" s="14">
        <v>30</v>
      </c>
      <c r="E22" s="15">
        <v>1</v>
      </c>
      <c r="F22" s="39"/>
      <c r="G22" s="39"/>
      <c r="H22" s="39"/>
      <c r="I22" s="39"/>
      <c r="J22" s="39"/>
      <c r="K22" s="39">
        <v>2</v>
      </c>
      <c r="L22" s="39">
        <v>2</v>
      </c>
      <c r="M22" s="40"/>
      <c r="N22" s="41"/>
      <c r="O22" s="39"/>
      <c r="P22" s="39"/>
      <c r="Q22" s="39"/>
      <c r="R22" s="39">
        <v>2</v>
      </c>
      <c r="S22" s="39"/>
      <c r="T22" s="39"/>
      <c r="U22" s="39">
        <v>2</v>
      </c>
      <c r="V22" s="39"/>
      <c r="W22" s="39"/>
      <c r="X22" s="16"/>
      <c r="Y22" s="18">
        <v>1.1805555555555555E-2</v>
      </c>
      <c r="Z22" s="18">
        <v>1.3315509259259258E-2</v>
      </c>
      <c r="AA22" s="19">
        <v>1.5099537037037026E-3</v>
      </c>
      <c r="AB22" s="20">
        <v>9.2592592592592588E-5</v>
      </c>
      <c r="AC22" s="21">
        <v>1.6000000000000001E-3</v>
      </c>
      <c r="AD22" s="69">
        <f t="shared" si="0"/>
        <v>1.6000000000000001E-3</v>
      </c>
      <c r="AE22" s="69">
        <v>1.6000000000000001E-3</v>
      </c>
      <c r="AF22" s="50">
        <f t="shared" si="1"/>
        <v>24</v>
      </c>
    </row>
    <row r="23" spans="1:32" x14ac:dyDescent="0.3">
      <c r="A23" s="24" t="s">
        <v>71</v>
      </c>
      <c r="B23" s="24" t="s">
        <v>72</v>
      </c>
      <c r="C23" s="24" t="s">
        <v>59</v>
      </c>
      <c r="D23" s="14">
        <v>30</v>
      </c>
      <c r="E23" s="25">
        <v>2</v>
      </c>
      <c r="F23" s="42"/>
      <c r="G23" s="42"/>
      <c r="H23" s="42"/>
      <c r="I23" s="42"/>
      <c r="J23" s="42">
        <v>50</v>
      </c>
      <c r="K23" s="42">
        <v>2</v>
      </c>
      <c r="L23" s="42"/>
      <c r="M23" s="40"/>
      <c r="N23" s="41"/>
      <c r="O23" s="42"/>
      <c r="P23" s="42">
        <v>2</v>
      </c>
      <c r="Q23" s="42">
        <v>2</v>
      </c>
      <c r="R23" s="42">
        <v>2</v>
      </c>
      <c r="S23" s="42">
        <v>2</v>
      </c>
      <c r="T23" s="42"/>
      <c r="U23" s="42"/>
      <c r="V23" s="42">
        <v>2</v>
      </c>
      <c r="W23" s="42"/>
      <c r="X23" s="26"/>
      <c r="Y23" s="27">
        <v>3.6805555555555557E-2</v>
      </c>
      <c r="Z23" s="27">
        <v>3.8368055555555551E-2</v>
      </c>
      <c r="AA23" s="28">
        <v>1.5624999999999944E-3</v>
      </c>
      <c r="AB23" s="29">
        <v>7.175925925925927E-4</v>
      </c>
      <c r="AC23" s="30">
        <v>2.2799999999999999E-3</v>
      </c>
      <c r="AD23" s="69">
        <f t="shared" si="0"/>
        <v>2.2799999999999999E-3</v>
      </c>
      <c r="AE23" s="69" t="s">
        <v>36</v>
      </c>
      <c r="AF23" s="51" t="str">
        <f t="shared" si="1"/>
        <v/>
      </c>
    </row>
    <row r="24" spans="1:32" x14ac:dyDescent="0.3">
      <c r="A24" s="13" t="s">
        <v>73</v>
      </c>
      <c r="B24" s="13" t="s">
        <v>72</v>
      </c>
      <c r="C24" s="13" t="s">
        <v>52</v>
      </c>
      <c r="D24" s="14">
        <v>39</v>
      </c>
      <c r="E24" s="15">
        <v>1</v>
      </c>
      <c r="F24" s="39"/>
      <c r="G24" s="39"/>
      <c r="H24" s="39"/>
      <c r="I24" s="39"/>
      <c r="J24" s="39">
        <v>2</v>
      </c>
      <c r="K24" s="39">
        <v>2</v>
      </c>
      <c r="L24" s="39"/>
      <c r="M24" s="40"/>
      <c r="N24" s="41"/>
      <c r="O24" s="39"/>
      <c r="P24" s="39"/>
      <c r="Q24" s="39"/>
      <c r="R24" s="39">
        <v>2</v>
      </c>
      <c r="S24" s="39"/>
      <c r="T24" s="39"/>
      <c r="U24" s="39"/>
      <c r="V24" s="39"/>
      <c r="W24" s="39"/>
      <c r="X24" s="16"/>
      <c r="Y24" s="18">
        <v>3.6111111111111115E-2</v>
      </c>
      <c r="Z24" s="18">
        <v>3.7465277777777778E-2</v>
      </c>
      <c r="AA24" s="19">
        <v>1.3541666666666632E-3</v>
      </c>
      <c r="AB24" s="20">
        <v>6.9444444444444444E-5</v>
      </c>
      <c r="AC24" s="21">
        <v>1.42E-3</v>
      </c>
      <c r="AD24" s="69">
        <f t="shared" si="0"/>
        <v>1.42E-3</v>
      </c>
      <c r="AE24" s="69">
        <v>1.42E-3</v>
      </c>
      <c r="AF24" s="50">
        <f t="shared" si="1"/>
        <v>19</v>
      </c>
    </row>
    <row r="25" spans="1:32" x14ac:dyDescent="0.3">
      <c r="A25" s="24" t="s">
        <v>73</v>
      </c>
      <c r="B25" s="24" t="s">
        <v>72</v>
      </c>
      <c r="C25" s="24" t="s">
        <v>52</v>
      </c>
      <c r="D25" s="14">
        <v>39</v>
      </c>
      <c r="E25" s="25">
        <v>2</v>
      </c>
      <c r="F25" s="42">
        <v>2</v>
      </c>
      <c r="G25" s="42"/>
      <c r="H25" s="42"/>
      <c r="I25" s="42"/>
      <c r="J25" s="42">
        <v>2</v>
      </c>
      <c r="K25" s="42">
        <v>2</v>
      </c>
      <c r="L25" s="42"/>
      <c r="M25" s="40">
        <v>2</v>
      </c>
      <c r="N25" s="41"/>
      <c r="O25" s="42"/>
      <c r="P25" s="42">
        <v>2</v>
      </c>
      <c r="Q25" s="42"/>
      <c r="R25" s="42"/>
      <c r="S25" s="42"/>
      <c r="T25" s="42"/>
      <c r="U25" s="42"/>
      <c r="V25" s="42"/>
      <c r="W25" s="42"/>
      <c r="X25" s="26"/>
      <c r="Y25" s="27">
        <v>5.0694444444444452E-2</v>
      </c>
      <c r="Z25" s="27">
        <v>5.2048611111111108E-2</v>
      </c>
      <c r="AA25" s="28">
        <v>1.3541666666666563E-3</v>
      </c>
      <c r="AB25" s="29">
        <v>1.1574074074074073E-4</v>
      </c>
      <c r="AC25" s="30">
        <v>1.47E-3</v>
      </c>
      <c r="AD25" s="69">
        <f t="shared" si="0"/>
        <v>1.47E-3</v>
      </c>
      <c r="AE25" s="69" t="s">
        <v>36</v>
      </c>
      <c r="AF25" s="51" t="str">
        <f t="shared" si="1"/>
        <v/>
      </c>
    </row>
    <row r="26" spans="1:32" x14ac:dyDescent="0.3">
      <c r="A26" s="13" t="s">
        <v>74</v>
      </c>
      <c r="B26" s="13" t="s">
        <v>68</v>
      </c>
      <c r="C26" s="13" t="s">
        <v>52</v>
      </c>
      <c r="D26" s="14">
        <v>46</v>
      </c>
      <c r="E26" s="15">
        <v>1</v>
      </c>
      <c r="F26" s="39"/>
      <c r="G26" s="39"/>
      <c r="H26" s="39"/>
      <c r="I26" s="39"/>
      <c r="J26" s="39"/>
      <c r="K26" s="39"/>
      <c r="L26" s="39"/>
      <c r="M26" s="40"/>
      <c r="N26" s="41"/>
      <c r="O26" s="39"/>
      <c r="P26" s="39"/>
      <c r="Q26" s="39"/>
      <c r="R26" s="39"/>
      <c r="S26" s="39"/>
      <c r="T26" s="39"/>
      <c r="U26" s="39"/>
      <c r="V26" s="39">
        <v>2</v>
      </c>
      <c r="W26" s="39"/>
      <c r="X26" s="16"/>
      <c r="Y26" s="18">
        <v>9.7222222222222224E-3</v>
      </c>
      <c r="Z26" s="18">
        <v>1.0978935185185184E-2</v>
      </c>
      <c r="AA26" s="19">
        <v>1.2567129629629612E-3</v>
      </c>
      <c r="AB26" s="20">
        <v>2.3148148148148147E-5</v>
      </c>
      <c r="AC26" s="21">
        <v>1.2800000000000001E-3</v>
      </c>
      <c r="AD26" s="69">
        <f t="shared" si="0"/>
        <v>1.2800000000000001E-3</v>
      </c>
      <c r="AE26" s="69" t="s">
        <v>36</v>
      </c>
      <c r="AF26" s="50" t="str">
        <f t="shared" si="1"/>
        <v/>
      </c>
    </row>
    <row r="27" spans="1:32" x14ac:dyDescent="0.3">
      <c r="A27" s="24" t="s">
        <v>74</v>
      </c>
      <c r="B27" s="24" t="s">
        <v>68</v>
      </c>
      <c r="C27" s="24" t="s">
        <v>52</v>
      </c>
      <c r="D27" s="14">
        <v>46</v>
      </c>
      <c r="E27" s="25">
        <v>2</v>
      </c>
      <c r="F27" s="42"/>
      <c r="G27" s="42"/>
      <c r="H27" s="42"/>
      <c r="I27" s="42"/>
      <c r="J27" s="42"/>
      <c r="K27" s="42"/>
      <c r="L27" s="42"/>
      <c r="M27" s="40"/>
      <c r="N27" s="41"/>
      <c r="O27" s="42"/>
      <c r="P27" s="42"/>
      <c r="Q27" s="42"/>
      <c r="R27" s="42"/>
      <c r="S27" s="42"/>
      <c r="T27" s="42"/>
      <c r="U27" s="42"/>
      <c r="V27" s="42"/>
      <c r="W27" s="42"/>
      <c r="X27" s="26"/>
      <c r="Y27" s="27">
        <v>5.1388888888888894E-2</v>
      </c>
      <c r="Z27" s="27">
        <v>5.2638888888888895E-2</v>
      </c>
      <c r="AA27" s="28">
        <v>1.2500000000000011E-3</v>
      </c>
      <c r="AB27" s="29">
        <v>0</v>
      </c>
      <c r="AC27" s="30">
        <v>1.25E-3</v>
      </c>
      <c r="AD27" s="69">
        <f t="shared" si="0"/>
        <v>1.25E-3</v>
      </c>
      <c r="AE27" s="69">
        <v>1.25E-3</v>
      </c>
      <c r="AF27" s="51">
        <f t="shared" si="1"/>
        <v>5</v>
      </c>
    </row>
    <row r="28" spans="1:32" x14ac:dyDescent="0.3">
      <c r="A28" s="13" t="s">
        <v>75</v>
      </c>
      <c r="B28" s="13" t="s">
        <v>72</v>
      </c>
      <c r="C28" s="13" t="s">
        <v>59</v>
      </c>
      <c r="D28" s="14">
        <v>50</v>
      </c>
      <c r="E28" s="15">
        <v>1</v>
      </c>
      <c r="F28" s="43"/>
      <c r="G28" s="43"/>
      <c r="H28" s="43"/>
      <c r="I28" s="43"/>
      <c r="J28" s="43"/>
      <c r="K28" s="43"/>
      <c r="L28" s="43"/>
      <c r="M28" s="44"/>
      <c r="N28" s="45"/>
      <c r="O28" s="43"/>
      <c r="P28" s="43"/>
      <c r="Q28" s="43"/>
      <c r="R28" s="43"/>
      <c r="S28" s="43"/>
      <c r="T28" s="43">
        <v>2</v>
      </c>
      <c r="U28" s="43"/>
      <c r="V28" s="43"/>
      <c r="W28" s="43"/>
      <c r="X28" s="32"/>
      <c r="Y28" s="18">
        <v>3.5416666666666666E-2</v>
      </c>
      <c r="Z28" s="18">
        <v>3.664351851851852E-2</v>
      </c>
      <c r="AA28" s="19">
        <v>1.226851851851854E-3</v>
      </c>
      <c r="AB28" s="20">
        <v>2.3148148148148147E-5</v>
      </c>
      <c r="AC28" s="21">
        <v>1.25E-3</v>
      </c>
      <c r="AD28" s="69">
        <f t="shared" si="0"/>
        <v>1.25E-3</v>
      </c>
      <c r="AE28" s="69">
        <v>1.25E-3</v>
      </c>
      <c r="AF28" s="50">
        <f t="shared" si="1"/>
        <v>5</v>
      </c>
    </row>
    <row r="29" spans="1:32" x14ac:dyDescent="0.3">
      <c r="A29" s="24" t="s">
        <v>75</v>
      </c>
      <c r="B29" s="24" t="s">
        <v>72</v>
      </c>
      <c r="C29" s="24" t="s">
        <v>59</v>
      </c>
      <c r="D29" s="14">
        <v>50</v>
      </c>
      <c r="E29" s="25">
        <v>2</v>
      </c>
      <c r="F29" s="42"/>
      <c r="G29" s="42"/>
      <c r="H29" s="42"/>
      <c r="I29" s="42"/>
      <c r="J29" s="42"/>
      <c r="K29" s="42"/>
      <c r="L29" s="42"/>
      <c r="M29" s="40"/>
      <c r="N29" s="41"/>
      <c r="O29" s="42"/>
      <c r="P29" s="42"/>
      <c r="Q29" s="42"/>
      <c r="R29" s="42">
        <v>2</v>
      </c>
      <c r="S29" s="42"/>
      <c r="T29" s="42"/>
      <c r="U29" s="42"/>
      <c r="V29" s="42"/>
      <c r="W29" s="42"/>
      <c r="X29" s="26"/>
      <c r="Y29" s="27">
        <v>5.5555555555555552E-2</v>
      </c>
      <c r="Z29" s="27">
        <v>5.679398148148148E-2</v>
      </c>
      <c r="AA29" s="28">
        <v>1.2384259259259275E-3</v>
      </c>
      <c r="AB29" s="29">
        <v>2.3148148148148147E-5</v>
      </c>
      <c r="AC29" s="30">
        <v>1.2600000000000001E-3</v>
      </c>
      <c r="AD29" s="69">
        <f t="shared" si="0"/>
        <v>1.2600000000000001E-3</v>
      </c>
      <c r="AE29" s="69" t="s">
        <v>36</v>
      </c>
      <c r="AF29" s="51" t="str">
        <f t="shared" si="1"/>
        <v/>
      </c>
    </row>
    <row r="30" spans="1:32" x14ac:dyDescent="0.3">
      <c r="A30" s="13" t="s">
        <v>76</v>
      </c>
      <c r="B30" s="13" t="s">
        <v>77</v>
      </c>
      <c r="C30" s="13" t="s">
        <v>52</v>
      </c>
      <c r="D30" s="14">
        <v>52</v>
      </c>
      <c r="E30" s="15">
        <v>1</v>
      </c>
      <c r="F30" s="39">
        <v>2</v>
      </c>
      <c r="G30" s="39">
        <v>2</v>
      </c>
      <c r="H30" s="39"/>
      <c r="I30" s="39"/>
      <c r="J30" s="39"/>
      <c r="K30" s="39">
        <v>2</v>
      </c>
      <c r="L30" s="39"/>
      <c r="M30" s="40"/>
      <c r="N30" s="41"/>
      <c r="O30" s="39">
        <v>2</v>
      </c>
      <c r="P30" s="39">
        <v>2</v>
      </c>
      <c r="Q30" s="39"/>
      <c r="R30" s="39"/>
      <c r="S30" s="39"/>
      <c r="T30" s="39">
        <v>2</v>
      </c>
      <c r="U30" s="39">
        <v>2</v>
      </c>
      <c r="V30" s="39">
        <v>2</v>
      </c>
      <c r="W30" s="39"/>
      <c r="X30" s="16"/>
      <c r="Y30" s="18">
        <v>2.013888888888889E-2</v>
      </c>
      <c r="Z30" s="18">
        <v>2.1840277777777778E-2</v>
      </c>
      <c r="AA30" s="19">
        <v>1.7013888888888877E-3</v>
      </c>
      <c r="AB30" s="20">
        <v>1.8518518518518518E-4</v>
      </c>
      <c r="AC30" s="21">
        <v>1.89E-3</v>
      </c>
      <c r="AD30" s="69">
        <f t="shared" si="0"/>
        <v>1.89E-3</v>
      </c>
      <c r="AE30" s="69" t="s">
        <v>36</v>
      </c>
      <c r="AF30" s="50" t="str">
        <f t="shared" si="1"/>
        <v/>
      </c>
    </row>
    <row r="31" spans="1:32" x14ac:dyDescent="0.3">
      <c r="A31" s="24" t="s">
        <v>76</v>
      </c>
      <c r="B31" s="24" t="s">
        <v>77</v>
      </c>
      <c r="C31" s="24" t="s">
        <v>52</v>
      </c>
      <c r="D31" s="14">
        <v>52</v>
      </c>
      <c r="E31" s="25">
        <v>2</v>
      </c>
      <c r="F31" s="42"/>
      <c r="G31" s="42"/>
      <c r="H31" s="42"/>
      <c r="I31" s="42"/>
      <c r="J31" s="42">
        <v>2</v>
      </c>
      <c r="K31" s="42"/>
      <c r="L31" s="42"/>
      <c r="M31" s="40">
        <v>2</v>
      </c>
      <c r="N31" s="41"/>
      <c r="O31" s="42">
        <v>2</v>
      </c>
      <c r="P31" s="42"/>
      <c r="Q31" s="42"/>
      <c r="R31" s="42"/>
      <c r="S31" s="42">
        <v>2</v>
      </c>
      <c r="T31" s="42"/>
      <c r="U31" s="42"/>
      <c r="V31" s="42">
        <v>2</v>
      </c>
      <c r="W31" s="42"/>
      <c r="X31" s="26"/>
      <c r="Y31" s="27">
        <v>4.1666666666666664E-2</v>
      </c>
      <c r="Z31" s="27">
        <v>4.3240740740740739E-2</v>
      </c>
      <c r="AA31" s="28">
        <v>1.574074074074075E-3</v>
      </c>
      <c r="AB31" s="29">
        <v>1.1574074074074073E-4</v>
      </c>
      <c r="AC31" s="30">
        <v>1.6900000000000001E-3</v>
      </c>
      <c r="AD31" s="69">
        <f t="shared" si="0"/>
        <v>1.6900000000000001E-3</v>
      </c>
      <c r="AE31" s="69">
        <v>1.6900000000000001E-3</v>
      </c>
      <c r="AF31" s="51">
        <f t="shared" si="1"/>
        <v>26</v>
      </c>
    </row>
    <row r="32" spans="1:32" x14ac:dyDescent="0.3">
      <c r="A32" s="13" t="s">
        <v>78</v>
      </c>
      <c r="B32" s="13" t="s">
        <v>79</v>
      </c>
      <c r="C32" s="13" t="s">
        <v>80</v>
      </c>
      <c r="D32" s="14">
        <v>53</v>
      </c>
      <c r="E32" s="15">
        <v>1</v>
      </c>
      <c r="F32" s="39"/>
      <c r="G32" s="39"/>
      <c r="H32" s="39"/>
      <c r="I32" s="39"/>
      <c r="J32" s="39">
        <v>2</v>
      </c>
      <c r="K32" s="39"/>
      <c r="L32" s="39"/>
      <c r="M32" s="40"/>
      <c r="N32" s="41"/>
      <c r="O32" s="39"/>
      <c r="P32" s="39"/>
      <c r="Q32" s="39"/>
      <c r="R32" s="39">
        <v>2</v>
      </c>
      <c r="S32" s="39"/>
      <c r="T32" s="39"/>
      <c r="U32" s="39"/>
      <c r="V32" s="39"/>
      <c r="W32" s="39"/>
      <c r="X32" s="16"/>
      <c r="Y32" s="18">
        <v>2.7777777777777779E-3</v>
      </c>
      <c r="Z32" s="18">
        <v>4.1435185185185186E-3</v>
      </c>
      <c r="AA32" s="19">
        <v>1.3657407407407407E-3</v>
      </c>
      <c r="AB32" s="20">
        <v>4.6296296296296294E-5</v>
      </c>
      <c r="AC32" s="21">
        <v>1.41E-3</v>
      </c>
      <c r="AD32" s="69">
        <f t="shared" si="0"/>
        <v>1.41E-3</v>
      </c>
      <c r="AE32" s="69">
        <v>1.41E-3</v>
      </c>
      <c r="AF32" s="50">
        <f t="shared" si="1"/>
        <v>17</v>
      </c>
    </row>
    <row r="33" spans="1:32" x14ac:dyDescent="0.3">
      <c r="A33" s="24" t="s">
        <v>78</v>
      </c>
      <c r="B33" s="24" t="s">
        <v>79</v>
      </c>
      <c r="C33" s="24" t="s">
        <v>80</v>
      </c>
      <c r="D33" s="14">
        <v>53</v>
      </c>
      <c r="E33" s="25">
        <v>2</v>
      </c>
      <c r="F33" s="62"/>
      <c r="G33" s="62"/>
      <c r="H33" s="62"/>
      <c r="I33" s="62"/>
      <c r="J33" s="62">
        <v>2</v>
      </c>
      <c r="K33" s="62">
        <v>2</v>
      </c>
      <c r="L33" s="62"/>
      <c r="M33" s="63"/>
      <c r="N33" s="64">
        <v>2</v>
      </c>
      <c r="O33" s="62"/>
      <c r="P33" s="62"/>
      <c r="Q33" s="62"/>
      <c r="R33" s="62"/>
      <c r="S33" s="62"/>
      <c r="T33" s="62"/>
      <c r="U33" s="62"/>
      <c r="V33" s="62">
        <v>2</v>
      </c>
      <c r="W33" s="62"/>
      <c r="X33" s="56"/>
      <c r="Y33" s="27">
        <v>1.1111111111111112E-2</v>
      </c>
      <c r="Z33" s="27">
        <v>1.2440856481481482E-2</v>
      </c>
      <c r="AA33" s="28">
        <v>1.32974537037037E-3</v>
      </c>
      <c r="AB33" s="29">
        <v>9.2592592592592588E-5</v>
      </c>
      <c r="AC33" s="30">
        <v>1.42E-3</v>
      </c>
      <c r="AD33" s="69">
        <f t="shared" si="0"/>
        <v>1.42E-3</v>
      </c>
      <c r="AE33" s="69" t="s">
        <v>36</v>
      </c>
      <c r="AF33" s="51" t="str">
        <f t="shared" si="1"/>
        <v/>
      </c>
    </row>
    <row r="34" spans="1:32" x14ac:dyDescent="0.3">
      <c r="A34" s="13" t="s">
        <v>44</v>
      </c>
      <c r="B34" s="13" t="s">
        <v>51</v>
      </c>
      <c r="C34" s="13" t="s">
        <v>52</v>
      </c>
      <c r="D34" s="14">
        <v>56</v>
      </c>
      <c r="E34" s="15">
        <v>1</v>
      </c>
      <c r="F34" s="39"/>
      <c r="G34" s="39"/>
      <c r="H34" s="39"/>
      <c r="I34" s="39"/>
      <c r="J34" s="39">
        <v>2</v>
      </c>
      <c r="K34" s="39"/>
      <c r="L34" s="39"/>
      <c r="M34" s="40"/>
      <c r="N34" s="41"/>
      <c r="O34" s="39"/>
      <c r="P34" s="39"/>
      <c r="Q34" s="39"/>
      <c r="R34" s="39">
        <v>2</v>
      </c>
      <c r="S34" s="39"/>
      <c r="T34" s="39"/>
      <c r="U34" s="39"/>
      <c r="V34" s="39"/>
      <c r="W34" s="39"/>
      <c r="X34" s="16"/>
      <c r="Y34" s="18">
        <v>6.2499999999999995E-3</v>
      </c>
      <c r="Z34" s="18">
        <v>7.4768518518518526E-3</v>
      </c>
      <c r="AA34" s="19">
        <v>1.2268518518518531E-3</v>
      </c>
      <c r="AB34" s="20">
        <v>4.6296296296296294E-5</v>
      </c>
      <c r="AC34" s="21">
        <v>1.2700000000000001E-3</v>
      </c>
      <c r="AD34" s="69">
        <f t="shared" si="0"/>
        <v>1.2700000000000001E-3</v>
      </c>
      <c r="AE34" s="69">
        <v>1.2700000000000001E-3</v>
      </c>
      <c r="AF34" s="50">
        <f t="shared" si="1"/>
        <v>8</v>
      </c>
    </row>
    <row r="35" spans="1:32" x14ac:dyDescent="0.3">
      <c r="A35" s="24" t="s">
        <v>44</v>
      </c>
      <c r="B35" s="24" t="s">
        <v>51</v>
      </c>
      <c r="C35" s="24" t="s">
        <v>52</v>
      </c>
      <c r="D35" s="14">
        <v>56</v>
      </c>
      <c r="E35" s="25">
        <v>2</v>
      </c>
      <c r="F35" s="42"/>
      <c r="G35" s="42"/>
      <c r="H35" s="42"/>
      <c r="I35" s="42"/>
      <c r="J35" s="42"/>
      <c r="K35" s="42"/>
      <c r="L35" s="42"/>
      <c r="M35" s="40"/>
      <c r="N35" s="41"/>
      <c r="O35" s="42"/>
      <c r="P35" s="42"/>
      <c r="Q35" s="42"/>
      <c r="R35" s="42"/>
      <c r="S35" s="42"/>
      <c r="T35" s="42"/>
      <c r="U35" s="42"/>
      <c r="V35" s="42">
        <v>2</v>
      </c>
      <c r="W35" s="42"/>
      <c r="X35" s="26"/>
      <c r="Y35" s="27">
        <v>6.25E-2</v>
      </c>
      <c r="Z35" s="27">
        <v>6.3761574074074068E-2</v>
      </c>
      <c r="AA35" s="28">
        <v>1.2615740740740677E-3</v>
      </c>
      <c r="AB35" s="29">
        <v>2.3148148148148147E-5</v>
      </c>
      <c r="AC35" s="30">
        <v>1.2800000000000001E-3</v>
      </c>
      <c r="AD35" s="69">
        <f t="shared" si="0"/>
        <v>1.2800000000000001E-3</v>
      </c>
      <c r="AE35" s="69" t="s">
        <v>36</v>
      </c>
      <c r="AF35" s="51" t="str">
        <f t="shared" si="1"/>
        <v/>
      </c>
    </row>
    <row r="36" spans="1:32" x14ac:dyDescent="0.3">
      <c r="A36" s="13" t="s">
        <v>81</v>
      </c>
      <c r="B36" s="13" t="s">
        <v>68</v>
      </c>
      <c r="C36" s="13" t="s">
        <v>59</v>
      </c>
      <c r="D36" s="14">
        <v>63</v>
      </c>
      <c r="E36" s="15">
        <v>1</v>
      </c>
      <c r="F36" s="39"/>
      <c r="G36" s="39"/>
      <c r="H36" s="39"/>
      <c r="I36" s="39"/>
      <c r="J36" s="39"/>
      <c r="K36" s="39">
        <v>2</v>
      </c>
      <c r="L36" s="39"/>
      <c r="M36" s="40"/>
      <c r="N36" s="41"/>
      <c r="O36" s="39"/>
      <c r="P36" s="39"/>
      <c r="Q36" s="39"/>
      <c r="R36" s="39">
        <v>2</v>
      </c>
      <c r="S36" s="39"/>
      <c r="T36" s="39"/>
      <c r="U36" s="39"/>
      <c r="V36" s="39"/>
      <c r="W36" s="39"/>
      <c r="X36" s="16"/>
      <c r="Y36" s="18">
        <v>1.5972222222222224E-2</v>
      </c>
      <c r="Z36" s="18">
        <v>1.7560648148148148E-2</v>
      </c>
      <c r="AA36" s="19">
        <v>1.5884259259259237E-3</v>
      </c>
      <c r="AB36" s="20">
        <v>4.6296296296296294E-5</v>
      </c>
      <c r="AC36" s="21">
        <v>1.6299999999999999E-3</v>
      </c>
      <c r="AD36" s="69">
        <f t="shared" si="0"/>
        <v>1.6299999999999999E-3</v>
      </c>
      <c r="AE36" s="69">
        <v>1.6299999999999999E-3</v>
      </c>
      <c r="AF36" s="50">
        <f t="shared" si="1"/>
        <v>25</v>
      </c>
    </row>
    <row r="37" spans="1:32" x14ac:dyDescent="0.3">
      <c r="A37" s="24" t="s">
        <v>81</v>
      </c>
      <c r="B37" s="24" t="s">
        <v>68</v>
      </c>
      <c r="C37" s="24" t="s">
        <v>59</v>
      </c>
      <c r="D37" s="14">
        <v>63</v>
      </c>
      <c r="E37" s="25">
        <v>2</v>
      </c>
      <c r="F37" s="42">
        <v>2</v>
      </c>
      <c r="G37" s="42">
        <v>2</v>
      </c>
      <c r="H37" s="42"/>
      <c r="I37" s="42"/>
      <c r="J37" s="42"/>
      <c r="K37" s="42"/>
      <c r="L37" s="42"/>
      <c r="M37" s="40"/>
      <c r="N37" s="41"/>
      <c r="O37" s="42"/>
      <c r="P37" s="42">
        <v>2</v>
      </c>
      <c r="Q37" s="42"/>
      <c r="R37" s="42">
        <v>2</v>
      </c>
      <c r="S37" s="42"/>
      <c r="T37" s="42"/>
      <c r="U37" s="42">
        <v>2</v>
      </c>
      <c r="V37" s="42"/>
      <c r="W37" s="42"/>
      <c r="X37" s="26"/>
      <c r="Y37" s="27">
        <v>4.0972222222222222E-2</v>
      </c>
      <c r="Z37" s="27">
        <v>4.2569444444444444E-2</v>
      </c>
      <c r="AA37" s="28">
        <v>1.5972222222222221E-3</v>
      </c>
      <c r="AB37" s="29">
        <v>1.1574074074074073E-4</v>
      </c>
      <c r="AC37" s="30">
        <v>1.7099999999999999E-3</v>
      </c>
      <c r="AD37" s="69">
        <f t="shared" si="0"/>
        <v>1.7099999999999999E-3</v>
      </c>
      <c r="AE37" s="69" t="s">
        <v>36</v>
      </c>
      <c r="AF37" s="51" t="str">
        <f t="shared" si="1"/>
        <v/>
      </c>
    </row>
    <row r="38" spans="1:32" x14ac:dyDescent="0.3">
      <c r="A38" s="13" t="s">
        <v>82</v>
      </c>
      <c r="B38" s="13" t="s">
        <v>83</v>
      </c>
      <c r="C38" s="13" t="s">
        <v>52</v>
      </c>
      <c r="D38" s="14">
        <v>65</v>
      </c>
      <c r="E38" s="15">
        <v>1</v>
      </c>
      <c r="F38" s="39">
        <v>2</v>
      </c>
      <c r="G38" s="39">
        <v>2</v>
      </c>
      <c r="H38" s="39"/>
      <c r="I38" s="39"/>
      <c r="J38" s="39"/>
      <c r="K38" s="39">
        <v>2</v>
      </c>
      <c r="L38" s="39"/>
      <c r="M38" s="40"/>
      <c r="N38" s="41"/>
      <c r="O38" s="39"/>
      <c r="P38" s="39"/>
      <c r="Q38" s="39"/>
      <c r="R38" s="39">
        <v>2</v>
      </c>
      <c r="S38" s="39">
        <v>2</v>
      </c>
      <c r="T38" s="39"/>
      <c r="U38" s="39"/>
      <c r="V38" s="39">
        <v>2</v>
      </c>
      <c r="W38" s="39"/>
      <c r="X38" s="16"/>
      <c r="Y38" s="18">
        <v>4.8611111111111112E-3</v>
      </c>
      <c r="Z38" s="18">
        <v>6.2615740740740748E-3</v>
      </c>
      <c r="AA38" s="19">
        <v>1.4004629629629636E-3</v>
      </c>
      <c r="AB38" s="20">
        <v>1.3888888888888889E-4</v>
      </c>
      <c r="AC38" s="21">
        <v>1.5399999999999999E-3</v>
      </c>
      <c r="AD38" s="69">
        <f t="shared" si="0"/>
        <v>1.5399999999999999E-3</v>
      </c>
      <c r="AE38" s="69" t="s">
        <v>36</v>
      </c>
      <c r="AF38" s="50" t="str">
        <f t="shared" si="1"/>
        <v/>
      </c>
    </row>
    <row r="39" spans="1:32" x14ac:dyDescent="0.3">
      <c r="A39" s="24" t="s">
        <v>82</v>
      </c>
      <c r="B39" s="24" t="s">
        <v>83</v>
      </c>
      <c r="C39" s="24" t="s">
        <v>52</v>
      </c>
      <c r="D39" s="14">
        <v>65</v>
      </c>
      <c r="E39" s="25">
        <v>2</v>
      </c>
      <c r="F39" s="42">
        <v>2</v>
      </c>
      <c r="G39" s="42"/>
      <c r="H39" s="42"/>
      <c r="I39" s="42"/>
      <c r="J39" s="42"/>
      <c r="K39" s="42"/>
      <c r="L39" s="42"/>
      <c r="M39" s="40"/>
      <c r="N39" s="41"/>
      <c r="O39" s="42"/>
      <c r="P39" s="42"/>
      <c r="Q39" s="42"/>
      <c r="R39" s="42"/>
      <c r="S39" s="42"/>
      <c r="T39" s="42"/>
      <c r="U39" s="42"/>
      <c r="V39" s="42"/>
      <c r="W39" s="42"/>
      <c r="X39" s="26"/>
      <c r="Y39" s="27">
        <v>2.8472222222222222E-2</v>
      </c>
      <c r="Z39" s="27">
        <v>2.9803240740740741E-2</v>
      </c>
      <c r="AA39" s="28">
        <v>1.3310185185185196E-3</v>
      </c>
      <c r="AB39" s="29">
        <v>2.3148148148148147E-5</v>
      </c>
      <c r="AC39" s="30">
        <v>1.3500000000000001E-3</v>
      </c>
      <c r="AD39" s="69">
        <f t="shared" si="0"/>
        <v>1.3500000000000001E-3</v>
      </c>
      <c r="AE39" s="69">
        <v>1.3500000000000001E-3</v>
      </c>
      <c r="AF39" s="51">
        <f t="shared" si="1"/>
        <v>14</v>
      </c>
    </row>
    <row r="40" spans="1:32" x14ac:dyDescent="0.3">
      <c r="A40" s="13" t="s">
        <v>84</v>
      </c>
      <c r="B40" s="13" t="s">
        <v>85</v>
      </c>
      <c r="C40" s="13" t="s">
        <v>52</v>
      </c>
      <c r="D40" s="47">
        <v>66</v>
      </c>
      <c r="E40" s="15">
        <v>1</v>
      </c>
      <c r="F40" s="59"/>
      <c r="G40" s="59"/>
      <c r="H40" s="59"/>
      <c r="I40" s="59"/>
      <c r="J40" s="59"/>
      <c r="K40" s="59"/>
      <c r="L40" s="59"/>
      <c r="M40" s="60"/>
      <c r="N40" s="61"/>
      <c r="O40" s="59"/>
      <c r="P40" s="59">
        <v>2</v>
      </c>
      <c r="Q40" s="59"/>
      <c r="R40" s="59"/>
      <c r="S40" s="59"/>
      <c r="T40" s="59"/>
      <c r="U40" s="59"/>
      <c r="V40" s="59"/>
      <c r="W40" s="59"/>
      <c r="X40" s="48"/>
      <c r="Y40" s="18">
        <v>7.6388888888888886E-3</v>
      </c>
      <c r="Z40" s="18">
        <v>8.9607638888888879E-3</v>
      </c>
      <c r="AA40" s="19">
        <v>1.3218749999999993E-3</v>
      </c>
      <c r="AB40" s="20">
        <v>2.3148148148148147E-5</v>
      </c>
      <c r="AC40" s="21">
        <v>1.3500000000000001E-3</v>
      </c>
      <c r="AD40" s="69">
        <f t="shared" si="0"/>
        <v>1.3500000000000001E-3</v>
      </c>
      <c r="AE40" s="69" t="s">
        <v>36</v>
      </c>
      <c r="AF40" s="50" t="str">
        <f t="shared" si="1"/>
        <v/>
      </c>
    </row>
    <row r="41" spans="1:32" x14ac:dyDescent="0.3">
      <c r="A41" s="24" t="s">
        <v>84</v>
      </c>
      <c r="B41" s="24" t="s">
        <v>85</v>
      </c>
      <c r="C41" s="24" t="s">
        <v>52</v>
      </c>
      <c r="D41" s="14">
        <v>66</v>
      </c>
      <c r="E41" s="25">
        <v>2</v>
      </c>
      <c r="F41" s="42"/>
      <c r="G41" s="42"/>
      <c r="H41" s="42"/>
      <c r="I41" s="42"/>
      <c r="J41" s="42"/>
      <c r="K41" s="42"/>
      <c r="L41" s="42"/>
      <c r="M41" s="40"/>
      <c r="N41" s="41"/>
      <c r="O41" s="42"/>
      <c r="P41" s="42"/>
      <c r="Q41" s="42"/>
      <c r="R41" s="42"/>
      <c r="S41" s="42"/>
      <c r="T41" s="42"/>
      <c r="U41" s="42"/>
      <c r="V41" s="42"/>
      <c r="W41" s="42"/>
      <c r="X41" s="26"/>
      <c r="Y41" s="27">
        <v>2.4305555555555556E-2</v>
      </c>
      <c r="Z41" s="27">
        <v>2.5648148148148146E-2</v>
      </c>
      <c r="AA41" s="35">
        <v>1.3425925925925897E-3</v>
      </c>
      <c r="AB41" s="29">
        <v>0</v>
      </c>
      <c r="AC41" s="30">
        <v>1.34E-3</v>
      </c>
      <c r="AD41" s="69">
        <f t="shared" si="0"/>
        <v>1.34E-3</v>
      </c>
      <c r="AE41" s="69">
        <v>1.34E-3</v>
      </c>
      <c r="AF41" s="51">
        <f t="shared" si="1"/>
        <v>12</v>
      </c>
    </row>
    <row r="42" spans="1:32" x14ac:dyDescent="0.3">
      <c r="A42" s="13" t="s">
        <v>86</v>
      </c>
      <c r="B42" s="13" t="s">
        <v>51</v>
      </c>
      <c r="C42" s="13" t="s">
        <v>52</v>
      </c>
      <c r="D42" s="14">
        <v>69</v>
      </c>
      <c r="E42" s="15">
        <v>1</v>
      </c>
      <c r="F42" s="39"/>
      <c r="G42" s="39"/>
      <c r="H42" s="39"/>
      <c r="I42" s="39"/>
      <c r="J42" s="39">
        <v>2</v>
      </c>
      <c r="K42" s="39">
        <v>2</v>
      </c>
      <c r="L42" s="39"/>
      <c r="M42" s="65"/>
      <c r="N42" s="41"/>
      <c r="O42" s="39"/>
      <c r="P42" s="39">
        <v>2</v>
      </c>
      <c r="Q42" s="39"/>
      <c r="R42" s="39"/>
      <c r="S42" s="39"/>
      <c r="T42" s="39">
        <v>2</v>
      </c>
      <c r="U42" s="39"/>
      <c r="V42" s="39">
        <v>2</v>
      </c>
      <c r="W42" s="39"/>
      <c r="X42" s="16"/>
      <c r="Y42" s="18">
        <v>1.9618055555555555E-2</v>
      </c>
      <c r="Z42" s="18">
        <v>2.0925925925925928E-2</v>
      </c>
      <c r="AA42" s="34">
        <v>1.3078703703703724E-3</v>
      </c>
      <c r="AB42" s="20">
        <v>1.1574074074074073E-4</v>
      </c>
      <c r="AC42" s="21">
        <v>1.42E-3</v>
      </c>
      <c r="AD42" s="69">
        <f t="shared" si="0"/>
        <v>1.42E-3</v>
      </c>
      <c r="AE42" s="69" t="s">
        <v>36</v>
      </c>
      <c r="AF42" s="50" t="str">
        <f t="shared" si="1"/>
        <v/>
      </c>
    </row>
    <row r="43" spans="1:32" x14ac:dyDescent="0.3">
      <c r="A43" s="24" t="s">
        <v>86</v>
      </c>
      <c r="B43" s="24" t="s">
        <v>51</v>
      </c>
      <c r="C43" s="24" t="s">
        <v>52</v>
      </c>
      <c r="D43" s="14">
        <v>69</v>
      </c>
      <c r="E43" s="25">
        <v>2</v>
      </c>
      <c r="F43" s="42"/>
      <c r="G43" s="42"/>
      <c r="H43" s="42"/>
      <c r="I43" s="42"/>
      <c r="J43" s="42"/>
      <c r="K43" s="42">
        <v>2</v>
      </c>
      <c r="L43" s="42"/>
      <c r="M43" s="40"/>
      <c r="N43" s="41"/>
      <c r="O43" s="42"/>
      <c r="P43" s="42"/>
      <c r="Q43" s="42"/>
      <c r="R43" s="42"/>
      <c r="S43" s="42"/>
      <c r="T43" s="42"/>
      <c r="U43" s="42"/>
      <c r="V43" s="42"/>
      <c r="W43" s="42"/>
      <c r="X43" s="26"/>
      <c r="Y43" s="27">
        <v>3.784722222222222E-2</v>
      </c>
      <c r="Z43" s="27">
        <v>3.9143518518518515E-2</v>
      </c>
      <c r="AA43" s="35">
        <v>1.2962962962962954E-3</v>
      </c>
      <c r="AB43" s="29">
        <v>2.3148148148148147E-5</v>
      </c>
      <c r="AC43" s="30">
        <v>1.32E-3</v>
      </c>
      <c r="AD43" s="69">
        <f t="shared" si="0"/>
        <v>1.32E-3</v>
      </c>
      <c r="AE43" s="69">
        <v>1.32E-3</v>
      </c>
      <c r="AF43" s="51">
        <f t="shared" si="1"/>
        <v>10</v>
      </c>
    </row>
    <row r="44" spans="1:32" x14ac:dyDescent="0.3">
      <c r="A44" s="13" t="s">
        <v>87</v>
      </c>
      <c r="B44" s="13" t="s">
        <v>70</v>
      </c>
      <c r="C44" s="13" t="s">
        <v>52</v>
      </c>
      <c r="D44" s="14">
        <v>75</v>
      </c>
      <c r="E44" s="15">
        <v>1</v>
      </c>
      <c r="F44" s="39">
        <v>2</v>
      </c>
      <c r="G44" s="39"/>
      <c r="H44" s="39"/>
      <c r="I44" s="39"/>
      <c r="J44" s="39">
        <v>2</v>
      </c>
      <c r="K44" s="39">
        <v>2</v>
      </c>
      <c r="L44" s="39"/>
      <c r="M44" s="40"/>
      <c r="N44" s="41"/>
      <c r="O44" s="39"/>
      <c r="P44" s="39">
        <v>50</v>
      </c>
      <c r="Q44" s="39"/>
      <c r="R44" s="39"/>
      <c r="S44" s="39"/>
      <c r="T44" s="39">
        <v>2</v>
      </c>
      <c r="U44" s="39"/>
      <c r="V44" s="39"/>
      <c r="W44" s="39"/>
      <c r="X44" s="16"/>
      <c r="Y44" s="18">
        <v>2.1527777777777781E-2</v>
      </c>
      <c r="Z44" s="18">
        <v>2.2870370370370371E-2</v>
      </c>
      <c r="AA44" s="34">
        <v>1.3425925925925897E-3</v>
      </c>
      <c r="AB44" s="20">
        <v>6.7129629629629625E-4</v>
      </c>
      <c r="AC44" s="21">
        <v>2.0100000000000001E-3</v>
      </c>
      <c r="AD44" s="69">
        <f t="shared" si="0"/>
        <v>2.0100000000000001E-3</v>
      </c>
      <c r="AE44" s="69" t="s">
        <v>36</v>
      </c>
      <c r="AF44" s="50" t="str">
        <f t="shared" si="1"/>
        <v/>
      </c>
    </row>
    <row r="45" spans="1:32" x14ac:dyDescent="0.3">
      <c r="A45" s="24" t="s">
        <v>87</v>
      </c>
      <c r="B45" s="24" t="s">
        <v>70</v>
      </c>
      <c r="C45" s="24" t="s">
        <v>52</v>
      </c>
      <c r="D45" s="14">
        <v>75</v>
      </c>
      <c r="E45" s="25">
        <v>2</v>
      </c>
      <c r="F45" s="66"/>
      <c r="G45" s="66"/>
      <c r="H45" s="66"/>
      <c r="I45" s="66"/>
      <c r="J45" s="66">
        <v>2</v>
      </c>
      <c r="K45" s="66">
        <v>2</v>
      </c>
      <c r="L45" s="66"/>
      <c r="M45" s="44">
        <v>2</v>
      </c>
      <c r="N45" s="45">
        <v>2</v>
      </c>
      <c r="O45" s="66"/>
      <c r="P45" s="66">
        <v>2</v>
      </c>
      <c r="Q45" s="66"/>
      <c r="R45" s="66"/>
      <c r="S45" s="66"/>
      <c r="T45" s="66"/>
      <c r="U45" s="66"/>
      <c r="V45" s="66"/>
      <c r="W45" s="66"/>
      <c r="X45" s="58"/>
      <c r="Y45" s="27">
        <v>4.3055555555555562E-2</v>
      </c>
      <c r="Z45" s="27">
        <v>4.4409722222222225E-2</v>
      </c>
      <c r="AA45" s="35">
        <v>1.3541666666666632E-3</v>
      </c>
      <c r="AB45" s="29">
        <v>1.1574074074074073E-4</v>
      </c>
      <c r="AC45" s="30">
        <v>1.47E-3</v>
      </c>
      <c r="AD45" s="69">
        <f t="shared" si="0"/>
        <v>1.47E-3</v>
      </c>
      <c r="AE45" s="69">
        <v>1.47E-3</v>
      </c>
      <c r="AF45" s="51">
        <f t="shared" si="1"/>
        <v>21</v>
      </c>
    </row>
    <row r="46" spans="1:32" ht="27.6" x14ac:dyDescent="0.3">
      <c r="A46" s="13" t="s">
        <v>88</v>
      </c>
      <c r="B46" s="13" t="s">
        <v>79</v>
      </c>
      <c r="C46" s="13" t="s">
        <v>52</v>
      </c>
      <c r="D46" s="14">
        <v>78</v>
      </c>
      <c r="E46" s="15">
        <v>1</v>
      </c>
      <c r="F46" s="39">
        <v>2</v>
      </c>
      <c r="G46" s="39"/>
      <c r="H46" s="39">
        <v>2</v>
      </c>
      <c r="I46" s="39"/>
      <c r="J46" s="39">
        <v>2</v>
      </c>
      <c r="K46" s="39">
        <v>2</v>
      </c>
      <c r="L46" s="39"/>
      <c r="M46" s="40">
        <v>2</v>
      </c>
      <c r="N46" s="41"/>
      <c r="O46" s="39"/>
      <c r="P46" s="39">
        <v>50</v>
      </c>
      <c r="Q46" s="39">
        <v>2</v>
      </c>
      <c r="R46" s="39">
        <v>2</v>
      </c>
      <c r="S46" s="39">
        <v>2</v>
      </c>
      <c r="T46" s="39">
        <v>2</v>
      </c>
      <c r="U46" s="39"/>
      <c r="V46" s="39">
        <v>2</v>
      </c>
      <c r="W46" s="39"/>
      <c r="X46" s="16"/>
      <c r="Y46" s="18">
        <v>1.3888888888888889E-3</v>
      </c>
      <c r="Z46" s="18">
        <v>2.8703703703703708E-3</v>
      </c>
      <c r="AA46" s="34">
        <v>1.4814814814814818E-3</v>
      </c>
      <c r="AB46" s="20">
        <v>8.1018518518518516E-4</v>
      </c>
      <c r="AC46" s="21">
        <v>2.2899999999999999E-3</v>
      </c>
      <c r="AD46" s="69">
        <f t="shared" si="0"/>
        <v>2.2899999999999999E-3</v>
      </c>
      <c r="AE46" s="69" t="s">
        <v>36</v>
      </c>
      <c r="AF46" s="50" t="str">
        <f t="shared" si="1"/>
        <v/>
      </c>
    </row>
    <row r="47" spans="1:32" ht="27.6" x14ac:dyDescent="0.3">
      <c r="A47" s="24" t="s">
        <v>88</v>
      </c>
      <c r="B47" s="24" t="s">
        <v>79</v>
      </c>
      <c r="C47" s="24" t="s">
        <v>52</v>
      </c>
      <c r="D47" s="14">
        <v>78</v>
      </c>
      <c r="E47" s="25">
        <v>2</v>
      </c>
      <c r="F47" s="42"/>
      <c r="G47" s="42"/>
      <c r="H47" s="42"/>
      <c r="I47" s="42"/>
      <c r="J47" s="42"/>
      <c r="K47" s="42">
        <v>2</v>
      </c>
      <c r="L47" s="42"/>
      <c r="M47" s="40"/>
      <c r="N47" s="41"/>
      <c r="O47" s="42">
        <v>2</v>
      </c>
      <c r="P47" s="42"/>
      <c r="Q47" s="42"/>
      <c r="R47" s="42">
        <v>2</v>
      </c>
      <c r="S47" s="42">
        <v>2</v>
      </c>
      <c r="T47" s="42"/>
      <c r="U47" s="42">
        <v>2</v>
      </c>
      <c r="V47" s="42"/>
      <c r="W47" s="42"/>
      <c r="X47" s="26"/>
      <c r="Y47" s="27">
        <v>4.5138888888888888E-2</v>
      </c>
      <c r="Z47" s="27">
        <v>4.6712962962962963E-2</v>
      </c>
      <c r="AA47" s="35">
        <v>1.574074074074075E-3</v>
      </c>
      <c r="AB47" s="29">
        <v>1.1574074074074073E-4</v>
      </c>
      <c r="AC47" s="30">
        <v>1.6900000000000001E-3</v>
      </c>
      <c r="AD47" s="69">
        <f t="shared" si="0"/>
        <v>1.6900000000000001E-3</v>
      </c>
      <c r="AE47" s="69">
        <v>1.6900000000000001E-3</v>
      </c>
      <c r="AF47" s="51">
        <f t="shared" si="1"/>
        <v>26</v>
      </c>
    </row>
    <row r="48" spans="1:32" ht="27.6" x14ac:dyDescent="0.3">
      <c r="A48" s="13" t="s">
        <v>89</v>
      </c>
      <c r="B48" s="13" t="s">
        <v>90</v>
      </c>
      <c r="C48" s="13" t="s">
        <v>52</v>
      </c>
      <c r="D48" s="14">
        <v>80</v>
      </c>
      <c r="E48" s="15">
        <v>1</v>
      </c>
      <c r="F48" s="39"/>
      <c r="G48" s="39"/>
      <c r="H48" s="39"/>
      <c r="I48" s="39"/>
      <c r="J48" s="39">
        <v>2</v>
      </c>
      <c r="K48" s="39">
        <v>2</v>
      </c>
      <c r="L48" s="39"/>
      <c r="M48" s="40"/>
      <c r="N48" s="41"/>
      <c r="O48" s="39"/>
      <c r="P48" s="39">
        <v>2</v>
      </c>
      <c r="Q48" s="39">
        <v>2</v>
      </c>
      <c r="R48" s="39"/>
      <c r="S48" s="39"/>
      <c r="T48" s="39"/>
      <c r="U48" s="39">
        <v>2</v>
      </c>
      <c r="V48" s="39"/>
      <c r="W48" s="39"/>
      <c r="X48" s="16"/>
      <c r="Y48" s="18">
        <v>3.4027777777777775E-2</v>
      </c>
      <c r="Z48" s="18">
        <v>3.5358796296296298E-2</v>
      </c>
      <c r="AA48" s="34">
        <v>1.331018518518523E-3</v>
      </c>
      <c r="AB48" s="20">
        <v>1.1574074074074073E-4</v>
      </c>
      <c r="AC48" s="21">
        <v>1.4499999999999999E-3</v>
      </c>
      <c r="AD48" s="69">
        <f t="shared" si="0"/>
        <v>1.4499999999999999E-3</v>
      </c>
      <c r="AE48" s="69" t="s">
        <v>36</v>
      </c>
      <c r="AF48" s="50" t="str">
        <f t="shared" si="1"/>
        <v/>
      </c>
    </row>
    <row r="49" spans="1:32" ht="27.6" x14ac:dyDescent="0.3">
      <c r="A49" s="24" t="s">
        <v>89</v>
      </c>
      <c r="B49" s="24" t="s">
        <v>90</v>
      </c>
      <c r="C49" s="24" t="s">
        <v>52</v>
      </c>
      <c r="D49" s="14">
        <v>80</v>
      </c>
      <c r="E49" s="25">
        <v>2</v>
      </c>
      <c r="F49" s="42"/>
      <c r="G49" s="42"/>
      <c r="H49" s="42"/>
      <c r="I49" s="42"/>
      <c r="J49" s="42"/>
      <c r="K49" s="42"/>
      <c r="L49" s="42"/>
      <c r="M49" s="40"/>
      <c r="N49" s="41"/>
      <c r="O49" s="42"/>
      <c r="P49" s="42">
        <v>2</v>
      </c>
      <c r="Q49" s="42"/>
      <c r="R49" s="42"/>
      <c r="S49" s="42"/>
      <c r="T49" s="42"/>
      <c r="U49" s="42"/>
      <c r="V49" s="42"/>
      <c r="W49" s="42"/>
      <c r="X49" s="26"/>
      <c r="Y49" s="27">
        <v>4.9999999999999996E-2</v>
      </c>
      <c r="Z49" s="27">
        <v>5.1296296296296291E-2</v>
      </c>
      <c r="AA49" s="35">
        <v>1.2962962962962954E-3</v>
      </c>
      <c r="AB49" s="29">
        <v>2.3148148148148147E-5</v>
      </c>
      <c r="AC49" s="30">
        <v>1.32E-3</v>
      </c>
      <c r="AD49" s="69">
        <f t="shared" si="0"/>
        <v>1.32E-3</v>
      </c>
      <c r="AE49" s="69">
        <v>1.32E-3</v>
      </c>
      <c r="AF49" s="51">
        <f t="shared" si="1"/>
        <v>10</v>
      </c>
    </row>
    <row r="50" spans="1:32" x14ac:dyDescent="0.3">
      <c r="A50" s="13" t="s">
        <v>91</v>
      </c>
      <c r="B50" s="13" t="s">
        <v>79</v>
      </c>
      <c r="C50" s="13" t="s">
        <v>52</v>
      </c>
      <c r="D50" s="14">
        <v>83</v>
      </c>
      <c r="E50" s="15">
        <v>1</v>
      </c>
      <c r="F50" s="39"/>
      <c r="G50" s="39"/>
      <c r="H50" s="39"/>
      <c r="I50" s="39"/>
      <c r="J50" s="39"/>
      <c r="K50" s="39">
        <v>2</v>
      </c>
      <c r="L50" s="39"/>
      <c r="M50" s="40"/>
      <c r="N50" s="41"/>
      <c r="O50" s="39"/>
      <c r="P50" s="39">
        <v>2</v>
      </c>
      <c r="Q50" s="39"/>
      <c r="R50" s="39"/>
      <c r="S50" s="39"/>
      <c r="T50" s="39"/>
      <c r="U50" s="39"/>
      <c r="V50" s="39"/>
      <c r="W50" s="39"/>
      <c r="X50" s="16"/>
      <c r="Y50" s="18">
        <v>1.5277777777777777E-2</v>
      </c>
      <c r="Z50" s="18">
        <v>1.6772916666666665E-2</v>
      </c>
      <c r="AA50" s="34">
        <v>1.4951388888888879E-3</v>
      </c>
      <c r="AB50" s="20">
        <v>4.6296296296296294E-5</v>
      </c>
      <c r="AC50" s="21">
        <v>1.5399999999999999E-3</v>
      </c>
      <c r="AD50" s="69">
        <f t="shared" si="0"/>
        <v>1.5399999999999999E-3</v>
      </c>
      <c r="AE50" s="69">
        <v>1.5399999999999999E-3</v>
      </c>
      <c r="AF50" s="50">
        <f t="shared" si="1"/>
        <v>22</v>
      </c>
    </row>
    <row r="51" spans="1:32" x14ac:dyDescent="0.3">
      <c r="A51" s="24" t="s">
        <v>91</v>
      </c>
      <c r="B51" s="24" t="s">
        <v>79</v>
      </c>
      <c r="C51" s="24" t="s">
        <v>52</v>
      </c>
      <c r="D51" s="14">
        <v>83</v>
      </c>
      <c r="E51" s="25">
        <v>2</v>
      </c>
      <c r="F51" s="42"/>
      <c r="G51" s="42"/>
      <c r="H51" s="42"/>
      <c r="I51" s="42"/>
      <c r="J51" s="42"/>
      <c r="K51" s="42"/>
      <c r="L51" s="42"/>
      <c r="M51" s="40">
        <v>50</v>
      </c>
      <c r="N51" s="41"/>
      <c r="O51" s="42"/>
      <c r="P51" s="42"/>
      <c r="Q51" s="42"/>
      <c r="R51" s="42"/>
      <c r="S51" s="42"/>
      <c r="T51" s="42"/>
      <c r="U51" s="42"/>
      <c r="V51" s="42"/>
      <c r="W51" s="42"/>
      <c r="X51" s="26"/>
      <c r="Y51" s="27">
        <v>4.027777777777778E-2</v>
      </c>
      <c r="Z51" s="27">
        <v>4.1840277777777775E-2</v>
      </c>
      <c r="AA51" s="35">
        <v>1.5624999999999944E-3</v>
      </c>
      <c r="AB51" s="29">
        <v>5.7870370370370378E-4</v>
      </c>
      <c r="AC51" s="30">
        <v>2.14E-3</v>
      </c>
      <c r="AD51" s="69">
        <f t="shared" si="0"/>
        <v>2.14E-3</v>
      </c>
      <c r="AE51" s="69" t="s">
        <v>36</v>
      </c>
      <c r="AF51" s="51" t="str">
        <f t="shared" si="1"/>
        <v/>
      </c>
    </row>
    <row r="52" spans="1:32" x14ac:dyDescent="0.3">
      <c r="A52" s="13" t="s">
        <v>92</v>
      </c>
      <c r="B52" s="13" t="s">
        <v>93</v>
      </c>
      <c r="C52" s="13" t="s">
        <v>52</v>
      </c>
      <c r="D52" s="14">
        <v>84</v>
      </c>
      <c r="E52" s="15">
        <v>1</v>
      </c>
      <c r="F52" s="43"/>
      <c r="G52" s="43">
        <v>2</v>
      </c>
      <c r="H52" s="43"/>
      <c r="I52" s="43"/>
      <c r="J52" s="43">
        <v>2</v>
      </c>
      <c r="K52" s="43"/>
      <c r="L52" s="43"/>
      <c r="M52" s="44"/>
      <c r="N52" s="45"/>
      <c r="O52" s="43"/>
      <c r="P52" s="43"/>
      <c r="Q52" s="43"/>
      <c r="R52" s="43"/>
      <c r="S52" s="43"/>
      <c r="T52" s="43">
        <v>2</v>
      </c>
      <c r="U52" s="43"/>
      <c r="V52" s="43"/>
      <c r="W52" s="43"/>
      <c r="X52" s="32"/>
      <c r="Y52" s="18">
        <v>3.3333333333333333E-2</v>
      </c>
      <c r="Z52" s="18">
        <v>3.4722222222222224E-2</v>
      </c>
      <c r="AA52" s="34">
        <v>1.3888888888888909E-3</v>
      </c>
      <c r="AB52" s="20">
        <v>6.9444444444444444E-5</v>
      </c>
      <c r="AC52" s="21">
        <v>1.4599999999999999E-3</v>
      </c>
      <c r="AD52" s="69">
        <f t="shared" si="0"/>
        <v>1.4599999999999999E-3</v>
      </c>
      <c r="AE52" s="69">
        <v>1.4599999999999999E-3</v>
      </c>
      <c r="AF52" s="50">
        <f t="shared" si="1"/>
        <v>20</v>
      </c>
    </row>
    <row r="53" spans="1:32" x14ac:dyDescent="0.3">
      <c r="A53" s="24" t="s">
        <v>92</v>
      </c>
      <c r="B53" s="24" t="s">
        <v>93</v>
      </c>
      <c r="C53" s="24" t="s">
        <v>52</v>
      </c>
      <c r="D53" s="14">
        <v>84</v>
      </c>
      <c r="E53" s="25">
        <v>2</v>
      </c>
      <c r="F53" s="66"/>
      <c r="G53" s="66">
        <v>2</v>
      </c>
      <c r="H53" s="66">
        <v>2</v>
      </c>
      <c r="I53" s="66"/>
      <c r="J53" s="66">
        <v>2</v>
      </c>
      <c r="K53" s="66">
        <v>2</v>
      </c>
      <c r="L53" s="66"/>
      <c r="M53" s="44">
        <v>2</v>
      </c>
      <c r="N53" s="45"/>
      <c r="O53" s="66"/>
      <c r="P53" s="66">
        <v>2</v>
      </c>
      <c r="Q53" s="66">
        <v>2</v>
      </c>
      <c r="R53" s="66">
        <v>2</v>
      </c>
      <c r="S53" s="66">
        <v>2</v>
      </c>
      <c r="T53" s="66">
        <v>2</v>
      </c>
      <c r="U53" s="66"/>
      <c r="V53" s="66">
        <v>2</v>
      </c>
      <c r="W53" s="66"/>
      <c r="X53" s="58"/>
      <c r="Y53" s="27">
        <v>4.7222222222222221E-2</v>
      </c>
      <c r="Z53" s="27">
        <v>4.8611111111111112E-2</v>
      </c>
      <c r="AA53" s="35">
        <v>1.3888888888888909E-3</v>
      </c>
      <c r="AB53" s="29">
        <v>2.5462962962962961E-4</v>
      </c>
      <c r="AC53" s="30">
        <v>1.64E-3</v>
      </c>
      <c r="AD53" s="69">
        <f t="shared" si="0"/>
        <v>1.64E-3</v>
      </c>
      <c r="AE53" s="69" t="s">
        <v>36</v>
      </c>
      <c r="AF53" s="51" t="str">
        <f t="shared" si="1"/>
        <v/>
      </c>
    </row>
    <row r="54" spans="1:32" x14ac:dyDescent="0.3">
      <c r="A54" s="13" t="s">
        <v>94</v>
      </c>
      <c r="B54" s="13" t="s">
        <v>85</v>
      </c>
      <c r="C54" s="13" t="s">
        <v>52</v>
      </c>
      <c r="D54" s="14">
        <v>86</v>
      </c>
      <c r="E54" s="15">
        <v>1</v>
      </c>
      <c r="F54" s="39"/>
      <c r="G54" s="39"/>
      <c r="H54" s="39"/>
      <c r="I54" s="39"/>
      <c r="J54" s="39">
        <v>2</v>
      </c>
      <c r="K54" s="39"/>
      <c r="L54" s="39"/>
      <c r="M54" s="40"/>
      <c r="N54" s="41"/>
      <c r="O54" s="39"/>
      <c r="P54" s="39"/>
      <c r="Q54" s="39"/>
      <c r="R54" s="39"/>
      <c r="S54" s="39"/>
      <c r="T54" s="39"/>
      <c r="U54" s="39"/>
      <c r="V54" s="39"/>
      <c r="W54" s="39"/>
      <c r="X54" s="16"/>
      <c r="Y54" s="18">
        <v>6.9444444444444447E-4</v>
      </c>
      <c r="Z54" s="18">
        <v>1.8981481481481482E-3</v>
      </c>
      <c r="AA54" s="34">
        <v>1.2037037037037038E-3</v>
      </c>
      <c r="AB54" s="20">
        <v>2.3148148148148147E-5</v>
      </c>
      <c r="AC54" s="21">
        <v>1.23E-3</v>
      </c>
      <c r="AD54" s="69">
        <f t="shared" si="0"/>
        <v>1.23E-3</v>
      </c>
      <c r="AE54" s="69">
        <v>1.23E-3</v>
      </c>
      <c r="AF54" s="50">
        <f t="shared" si="1"/>
        <v>4</v>
      </c>
    </row>
    <row r="55" spans="1:32" x14ac:dyDescent="0.3">
      <c r="A55" s="24" t="s">
        <v>94</v>
      </c>
      <c r="B55" s="24" t="s">
        <v>85</v>
      </c>
      <c r="C55" s="24" t="s">
        <v>52</v>
      </c>
      <c r="D55" s="14">
        <v>86</v>
      </c>
      <c r="E55" s="25">
        <v>2</v>
      </c>
      <c r="F55" s="42"/>
      <c r="G55" s="42"/>
      <c r="H55" s="42"/>
      <c r="I55" s="42"/>
      <c r="J55" s="42"/>
      <c r="K55" s="42">
        <v>2</v>
      </c>
      <c r="L55" s="42"/>
      <c r="M55" s="40"/>
      <c r="N55" s="41"/>
      <c r="O55" s="42"/>
      <c r="P55" s="42"/>
      <c r="Q55" s="42"/>
      <c r="R55" s="42"/>
      <c r="S55" s="42"/>
      <c r="T55" s="42"/>
      <c r="U55" s="42"/>
      <c r="V55" s="42"/>
      <c r="W55" s="42"/>
      <c r="X55" s="26"/>
      <c r="Y55" s="27">
        <v>8.3333333333333332E-3</v>
      </c>
      <c r="Z55" s="27">
        <v>9.5633101851851851E-3</v>
      </c>
      <c r="AA55" s="35">
        <v>1.2299768518518519E-3</v>
      </c>
      <c r="AB55" s="29">
        <v>2.3148148148148147E-5</v>
      </c>
      <c r="AC55" s="30">
        <v>1.25E-3</v>
      </c>
      <c r="AD55" s="69">
        <f t="shared" si="0"/>
        <v>1.25E-3</v>
      </c>
      <c r="AE55" s="69" t="s">
        <v>36</v>
      </c>
      <c r="AF55" s="51" t="str">
        <f t="shared" si="1"/>
        <v/>
      </c>
    </row>
    <row r="56" spans="1:32" x14ac:dyDescent="0.3">
      <c r="A56" s="13" t="s">
        <v>95</v>
      </c>
      <c r="B56" s="13" t="s">
        <v>85</v>
      </c>
      <c r="C56" s="13" t="s">
        <v>59</v>
      </c>
      <c r="D56" s="14">
        <v>87</v>
      </c>
      <c r="E56" s="15">
        <v>1</v>
      </c>
      <c r="F56" s="39">
        <v>2</v>
      </c>
      <c r="G56" s="39"/>
      <c r="H56" s="39"/>
      <c r="I56" s="39"/>
      <c r="J56" s="40"/>
      <c r="K56" s="40"/>
      <c r="L56" s="40"/>
      <c r="M56" s="40">
        <v>2</v>
      </c>
      <c r="N56" s="41"/>
      <c r="O56" s="39"/>
      <c r="P56" s="39"/>
      <c r="Q56" s="39">
        <v>2</v>
      </c>
      <c r="R56" s="39"/>
      <c r="S56" s="39"/>
      <c r="T56" s="39"/>
      <c r="U56" s="39"/>
      <c r="V56" s="39">
        <v>2</v>
      </c>
      <c r="W56" s="39"/>
      <c r="X56" s="16"/>
      <c r="Y56" s="18">
        <v>2.9861111111111113E-2</v>
      </c>
      <c r="Z56" s="18">
        <v>3.1539351851851853E-2</v>
      </c>
      <c r="AA56" s="34">
        <v>1.6782407407407406E-3</v>
      </c>
      <c r="AB56" s="20">
        <v>9.2592592592592588E-5</v>
      </c>
      <c r="AC56" s="21">
        <v>1.7700000000000001E-3</v>
      </c>
      <c r="AD56" s="69">
        <f t="shared" si="0"/>
        <v>1.7700000000000001E-3</v>
      </c>
      <c r="AE56" s="69" t="s">
        <v>36</v>
      </c>
      <c r="AF56" s="50" t="str">
        <f t="shared" si="1"/>
        <v/>
      </c>
    </row>
    <row r="57" spans="1:32" x14ac:dyDescent="0.3">
      <c r="A57" s="24" t="s">
        <v>95</v>
      </c>
      <c r="B57" s="24" t="s">
        <v>85</v>
      </c>
      <c r="C57" s="24" t="s">
        <v>59</v>
      </c>
      <c r="D57" s="14">
        <v>87</v>
      </c>
      <c r="E57" s="25">
        <v>2</v>
      </c>
      <c r="F57" s="42"/>
      <c r="G57" s="42"/>
      <c r="H57" s="42"/>
      <c r="I57" s="42">
        <v>2</v>
      </c>
      <c r="J57" s="42">
        <v>2</v>
      </c>
      <c r="K57" s="42"/>
      <c r="L57" s="42">
        <v>2</v>
      </c>
      <c r="M57" s="40"/>
      <c r="N57" s="41"/>
      <c r="O57" s="42"/>
      <c r="P57" s="42"/>
      <c r="Q57" s="42"/>
      <c r="R57" s="42"/>
      <c r="S57" s="42"/>
      <c r="T57" s="42">
        <v>2</v>
      </c>
      <c r="U57" s="42"/>
      <c r="V57" s="42">
        <v>2</v>
      </c>
      <c r="W57" s="42"/>
      <c r="X57" s="26"/>
      <c r="Y57" s="27">
        <v>4.6527777777777779E-2</v>
      </c>
      <c r="Z57" s="27">
        <v>4.8113425925925928E-2</v>
      </c>
      <c r="AA57" s="35">
        <v>1.5856481481481485E-3</v>
      </c>
      <c r="AB57" s="29">
        <v>1.1574074074074073E-4</v>
      </c>
      <c r="AC57" s="30">
        <v>1.6999999999999999E-3</v>
      </c>
      <c r="AD57" s="69">
        <f t="shared" si="0"/>
        <v>1.6999999999999999E-3</v>
      </c>
      <c r="AE57" s="69">
        <v>1.6999999999999999E-3</v>
      </c>
      <c r="AF57" s="51">
        <f t="shared" si="1"/>
        <v>28</v>
      </c>
    </row>
    <row r="58" spans="1:32" x14ac:dyDescent="0.3">
      <c r="A58" s="13" t="s">
        <v>96</v>
      </c>
      <c r="B58" s="13" t="s">
        <v>79</v>
      </c>
      <c r="C58" s="13" t="s">
        <v>52</v>
      </c>
      <c r="D58" s="14">
        <v>92</v>
      </c>
      <c r="E58" s="15">
        <v>1</v>
      </c>
      <c r="F58" s="39">
        <v>2</v>
      </c>
      <c r="G58" s="39"/>
      <c r="H58" s="39"/>
      <c r="I58" s="39"/>
      <c r="J58" s="39"/>
      <c r="K58" s="39">
        <v>2</v>
      </c>
      <c r="L58" s="39"/>
      <c r="M58" s="40"/>
      <c r="N58" s="41"/>
      <c r="O58" s="39"/>
      <c r="P58" s="39">
        <v>2</v>
      </c>
      <c r="Q58" s="39"/>
      <c r="R58" s="39"/>
      <c r="S58" s="39"/>
      <c r="T58" s="39"/>
      <c r="U58" s="39"/>
      <c r="V58" s="39"/>
      <c r="W58" s="39"/>
      <c r="X58" s="16"/>
      <c r="Y58" s="18">
        <v>1.3888888888888888E-2</v>
      </c>
      <c r="Z58" s="18">
        <v>1.5303125000000001E-2</v>
      </c>
      <c r="AA58" s="34">
        <v>1.4142361111111126E-3</v>
      </c>
      <c r="AB58" s="20">
        <v>6.9444444444444444E-5</v>
      </c>
      <c r="AC58" s="21">
        <v>1.48E-3</v>
      </c>
      <c r="AD58" s="69">
        <f t="shared" si="0"/>
        <v>1.48E-3</v>
      </c>
      <c r="AE58" s="69" t="s">
        <v>36</v>
      </c>
      <c r="AF58" s="50" t="str">
        <f t="shared" si="1"/>
        <v/>
      </c>
    </row>
    <row r="59" spans="1:32" x14ac:dyDescent="0.3">
      <c r="A59" s="24" t="s">
        <v>96</v>
      </c>
      <c r="B59" s="24" t="s">
        <v>79</v>
      </c>
      <c r="C59" s="24" t="s">
        <v>52</v>
      </c>
      <c r="D59" s="14">
        <v>92</v>
      </c>
      <c r="E59" s="25">
        <v>2</v>
      </c>
      <c r="F59" s="42"/>
      <c r="G59" s="42"/>
      <c r="H59" s="42"/>
      <c r="I59" s="42"/>
      <c r="J59" s="42">
        <v>2</v>
      </c>
      <c r="K59" s="42"/>
      <c r="L59" s="42"/>
      <c r="M59" s="40"/>
      <c r="N59" s="41"/>
      <c r="O59" s="42"/>
      <c r="P59" s="42"/>
      <c r="Q59" s="42"/>
      <c r="R59" s="42"/>
      <c r="S59" s="42"/>
      <c r="T59" s="42"/>
      <c r="U59" s="42"/>
      <c r="V59" s="42"/>
      <c r="W59" s="42"/>
      <c r="X59" s="26"/>
      <c r="Y59" s="27">
        <v>2.7777777777777776E-2</v>
      </c>
      <c r="Z59" s="27">
        <v>2.9143518518518517E-2</v>
      </c>
      <c r="AA59" s="35">
        <v>1.3657407407407403E-3</v>
      </c>
      <c r="AB59" s="29">
        <v>2.3148148148148147E-5</v>
      </c>
      <c r="AC59" s="30">
        <v>1.39E-3</v>
      </c>
      <c r="AD59" s="69">
        <f t="shared" si="0"/>
        <v>1.39E-3</v>
      </c>
      <c r="AE59" s="69">
        <v>1.39E-3</v>
      </c>
      <c r="AF59" s="51">
        <f t="shared" si="1"/>
        <v>16</v>
      </c>
    </row>
    <row r="60" spans="1:32" x14ac:dyDescent="0.3">
      <c r="A60" s="13" t="s">
        <v>97</v>
      </c>
      <c r="B60" s="13" t="s">
        <v>98</v>
      </c>
      <c r="C60" s="13" t="s">
        <v>59</v>
      </c>
      <c r="D60" s="14">
        <v>95</v>
      </c>
      <c r="E60" s="15">
        <v>1</v>
      </c>
      <c r="F60" s="39"/>
      <c r="G60" s="39"/>
      <c r="H60" s="39"/>
      <c r="I60" s="39"/>
      <c r="J60" s="39">
        <v>2</v>
      </c>
      <c r="K60" s="39">
        <v>2</v>
      </c>
      <c r="L60" s="39"/>
      <c r="M60" s="39"/>
      <c r="N60" s="41"/>
      <c r="O60" s="39"/>
      <c r="P60" s="39"/>
      <c r="Q60" s="39"/>
      <c r="R60" s="39">
        <v>2</v>
      </c>
      <c r="S60" s="39"/>
      <c r="T60" s="39"/>
      <c r="U60" s="39"/>
      <c r="V60" s="39">
        <v>2</v>
      </c>
      <c r="W60" s="39"/>
      <c r="X60" s="16"/>
      <c r="Y60" s="18">
        <v>2.0833333333333333E-3</v>
      </c>
      <c r="Z60" s="18">
        <v>3.5532407407407405E-3</v>
      </c>
      <c r="AA60" s="34">
        <v>1.4699074074074072E-3</v>
      </c>
      <c r="AB60" s="20">
        <v>9.2592592592592588E-5</v>
      </c>
      <c r="AC60" s="21">
        <v>1.56E-3</v>
      </c>
      <c r="AD60" s="69">
        <f t="shared" si="0"/>
        <v>1.56E-3</v>
      </c>
      <c r="AE60" s="69" t="s">
        <v>36</v>
      </c>
      <c r="AF60" s="50" t="str">
        <f t="shared" si="1"/>
        <v/>
      </c>
    </row>
    <row r="61" spans="1:32" x14ac:dyDescent="0.3">
      <c r="A61" s="24" t="s">
        <v>97</v>
      </c>
      <c r="B61" s="24" t="s">
        <v>98</v>
      </c>
      <c r="C61" s="24" t="s">
        <v>59</v>
      </c>
      <c r="D61" s="14">
        <v>95</v>
      </c>
      <c r="E61" s="25">
        <v>2</v>
      </c>
      <c r="F61" s="42"/>
      <c r="G61" s="42"/>
      <c r="H61" s="42"/>
      <c r="I61" s="42"/>
      <c r="J61" s="42"/>
      <c r="K61" s="42"/>
      <c r="L61" s="42"/>
      <c r="M61" s="40"/>
      <c r="N61" s="41"/>
      <c r="O61" s="42"/>
      <c r="P61" s="42"/>
      <c r="Q61" s="42"/>
      <c r="R61" s="42">
        <v>2</v>
      </c>
      <c r="S61" s="42"/>
      <c r="T61" s="42"/>
      <c r="U61" s="42"/>
      <c r="V61" s="42"/>
      <c r="W61" s="42"/>
      <c r="X61" s="26"/>
      <c r="Y61" s="27">
        <v>4.5833333333333337E-2</v>
      </c>
      <c r="Z61" s="27">
        <v>4.7222222222222221E-2</v>
      </c>
      <c r="AA61" s="35">
        <v>1.388888888888884E-3</v>
      </c>
      <c r="AB61" s="29">
        <v>2.3148148148148147E-5</v>
      </c>
      <c r="AC61" s="30">
        <v>1.41E-3</v>
      </c>
      <c r="AD61" s="69">
        <f t="shared" si="0"/>
        <v>1.41E-3</v>
      </c>
      <c r="AE61" s="69">
        <v>1.41E-3</v>
      </c>
      <c r="AF61" s="51">
        <f t="shared" si="1"/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workbookViewId="0">
      <selection activeCell="AA11" sqref="AA11:AA13"/>
    </sheetView>
  </sheetViews>
  <sheetFormatPr defaultRowHeight="14.4" x14ac:dyDescent="0.3"/>
  <cols>
    <col min="1" max="1" width="11.5546875" bestFit="1" customWidth="1"/>
    <col min="2" max="2" width="10.44140625" bestFit="1" customWidth="1"/>
    <col min="3" max="3" width="4.6640625" bestFit="1" customWidth="1"/>
    <col min="4" max="4" width="7.44140625" bestFit="1" customWidth="1"/>
    <col min="5" max="22" width="3.77734375" customWidth="1"/>
    <col min="23" max="23" width="4.5546875" style="38" bestFit="1" customWidth="1"/>
    <col min="24" max="24" width="5.5546875" bestFit="1" customWidth="1"/>
    <col min="25" max="27" width="8.33203125" bestFit="1" customWidth="1"/>
    <col min="28" max="28" width="6.88671875" bestFit="1" customWidth="1"/>
    <col min="29" max="29" width="5.5546875" bestFit="1" customWidth="1"/>
    <col min="30" max="30" width="10.44140625" bestFit="1" customWidth="1"/>
  </cols>
  <sheetData>
    <row r="1" spans="1:30" ht="22.2" thickBot="1" x14ac:dyDescent="0.35">
      <c r="A1" s="71" t="s">
        <v>0</v>
      </c>
      <c r="B1" s="71" t="s">
        <v>1</v>
      </c>
      <c r="C1" s="71" t="s">
        <v>2</v>
      </c>
      <c r="D1" s="72" t="s">
        <v>3</v>
      </c>
      <c r="E1" s="73">
        <v>1</v>
      </c>
      <c r="F1" s="74">
        <v>2</v>
      </c>
      <c r="G1" s="74">
        <v>3</v>
      </c>
      <c r="H1" s="75">
        <v>4</v>
      </c>
      <c r="I1" s="74">
        <v>5</v>
      </c>
      <c r="J1" s="74">
        <v>6</v>
      </c>
      <c r="K1" s="74">
        <v>7</v>
      </c>
      <c r="L1" s="75">
        <v>8</v>
      </c>
      <c r="M1" s="74">
        <v>9</v>
      </c>
      <c r="N1" s="74">
        <v>10</v>
      </c>
      <c r="O1" s="74">
        <v>11</v>
      </c>
      <c r="P1" s="74">
        <v>12</v>
      </c>
      <c r="Q1" s="74">
        <v>13</v>
      </c>
      <c r="R1" s="74">
        <v>14</v>
      </c>
      <c r="S1" s="74">
        <v>15</v>
      </c>
      <c r="T1" s="74">
        <v>16</v>
      </c>
      <c r="U1" s="74">
        <v>17</v>
      </c>
      <c r="V1" s="74">
        <v>18</v>
      </c>
      <c r="W1" s="74" t="s">
        <v>99</v>
      </c>
      <c r="X1" s="76" t="s">
        <v>25</v>
      </c>
      <c r="Y1" s="77" t="s">
        <v>26</v>
      </c>
      <c r="Z1" s="78" t="s">
        <v>27</v>
      </c>
      <c r="AA1" s="78" t="s">
        <v>28</v>
      </c>
      <c r="AB1" s="79" t="s">
        <v>29</v>
      </c>
      <c r="AC1" s="80" t="s">
        <v>100</v>
      </c>
      <c r="AD1" s="81" t="s">
        <v>49</v>
      </c>
    </row>
    <row r="2" spans="1:30" x14ac:dyDescent="0.3">
      <c r="A2" s="82" t="str">
        <f>VLOOKUP(D:D,[1]заявки!$1:$1048576,2,FALSE)</f>
        <v>Якимычев</v>
      </c>
      <c r="B2" s="83" t="str">
        <f>VLOOKUP(D:D,[1]заявки!$1:$1048576,3,FALSE)</f>
        <v>Сергей</v>
      </c>
      <c r="C2" s="83" t="str">
        <f>VLOOKUP(D:D,[1]заявки!$1:$1048576,5,FALSE)</f>
        <v>к1м</v>
      </c>
      <c r="D2" s="84">
        <v>86</v>
      </c>
      <c r="E2" s="85"/>
      <c r="F2" s="85"/>
      <c r="G2" s="85"/>
      <c r="H2" s="86"/>
      <c r="I2" s="85"/>
      <c r="J2" s="85"/>
      <c r="K2" s="85"/>
      <c r="L2" s="86"/>
      <c r="M2" s="85"/>
      <c r="N2" s="85"/>
      <c r="O2" s="85"/>
      <c r="P2" s="85">
        <v>2</v>
      </c>
      <c r="Q2" s="85"/>
      <c r="R2" s="85"/>
      <c r="S2" s="85"/>
      <c r="T2" s="85"/>
      <c r="U2" s="85"/>
      <c r="V2" s="85"/>
      <c r="W2" s="119"/>
      <c r="X2" s="160">
        <v>4.1666666666666666E-3</v>
      </c>
      <c r="Y2" s="154">
        <v>5.6667824074074077E-3</v>
      </c>
      <c r="Z2" s="154">
        <f>Y2-X2</f>
        <v>1.5001157407407411E-3</v>
      </c>
      <c r="AA2" s="154">
        <f>TIME(,,SUM(E2:W4))</f>
        <v>6.9444444444444444E-5</v>
      </c>
      <c r="AB2" s="157">
        <f>Z2+AA2</f>
        <v>1.5695601851851856E-3</v>
      </c>
      <c r="AC2" s="157">
        <f>MIN(AB2:AB7)</f>
        <v>1.5695601851851856E-3</v>
      </c>
      <c r="AD2" s="148">
        <f>_xlfn.RANK.EQ(AC2,AC$2:AC$32,1)</f>
        <v>1</v>
      </c>
    </row>
    <row r="3" spans="1:30" x14ac:dyDescent="0.3">
      <c r="A3" s="87" t="str">
        <f>VLOOKUP(D:D,[1]заявки!$1:$1048576,2,FALSE)</f>
        <v>Кардашин</v>
      </c>
      <c r="B3" s="88" t="str">
        <f>VLOOKUP(D:D,[1]заявки!$1:$1048576,3,FALSE)</f>
        <v>Сергей</v>
      </c>
      <c r="C3" s="88" t="str">
        <f>VLOOKUP(D:D,[1]заявки!$1:$1048576,5,FALSE)</f>
        <v>к1м</v>
      </c>
      <c r="D3" s="14">
        <v>66</v>
      </c>
      <c r="E3" s="89"/>
      <c r="F3" s="89"/>
      <c r="G3" s="89"/>
      <c r="H3" s="17">
        <v>2</v>
      </c>
      <c r="I3" s="89"/>
      <c r="J3" s="89"/>
      <c r="K3" s="89"/>
      <c r="L3" s="17"/>
      <c r="M3" s="89"/>
      <c r="N3" s="89"/>
      <c r="O3" s="89"/>
      <c r="P3" s="89"/>
      <c r="Q3" s="89"/>
      <c r="R3" s="89"/>
      <c r="S3" s="89"/>
      <c r="T3" s="89"/>
      <c r="U3" s="89"/>
      <c r="V3" s="89"/>
      <c r="W3" s="120"/>
      <c r="X3" s="152"/>
      <c r="Y3" s="155"/>
      <c r="Z3" s="155"/>
      <c r="AA3" s="155"/>
      <c r="AB3" s="158"/>
      <c r="AC3" s="158"/>
      <c r="AD3" s="149"/>
    </row>
    <row r="4" spans="1:30" ht="15" thickBot="1" x14ac:dyDescent="0.35">
      <c r="A4" s="90" t="str">
        <f>VLOOKUP(D:D,[1]заявки!$1:$1048576,2,FALSE)</f>
        <v>Мараховская</v>
      </c>
      <c r="B4" s="91" t="str">
        <f>VLOOKUP(D:D,[1]заявки!$1:$1048576,3,FALSE)</f>
        <v>Анна</v>
      </c>
      <c r="C4" s="91" t="str">
        <f>VLOOKUP(D:D,[1]заявки!$1:$1048576,5,FALSE)</f>
        <v>к1ж</v>
      </c>
      <c r="D4" s="92">
        <v>31</v>
      </c>
      <c r="E4" s="93"/>
      <c r="F4" s="93"/>
      <c r="G4" s="93"/>
      <c r="H4" s="94"/>
      <c r="I4" s="93"/>
      <c r="J4" s="93"/>
      <c r="K4" s="93">
        <v>2</v>
      </c>
      <c r="L4" s="94"/>
      <c r="M4" s="93"/>
      <c r="N4" s="93"/>
      <c r="O4" s="93"/>
      <c r="P4" s="93"/>
      <c r="Q4" s="93"/>
      <c r="R4" s="93"/>
      <c r="S4" s="93"/>
      <c r="T4" s="93"/>
      <c r="U4" s="93"/>
      <c r="V4" s="93"/>
      <c r="W4" s="121"/>
      <c r="X4" s="152"/>
      <c r="Y4" s="155"/>
      <c r="Z4" s="155"/>
      <c r="AA4" s="155"/>
      <c r="AB4" s="158"/>
      <c r="AC4" s="158"/>
      <c r="AD4" s="149"/>
    </row>
    <row r="5" spans="1:30" x14ac:dyDescent="0.3">
      <c r="A5" s="82" t="str">
        <f>VLOOKUP(D:D,[1]заявки!$1:$1048576,2,FALSE)</f>
        <v>Якимычев</v>
      </c>
      <c r="B5" s="83" t="str">
        <f>VLOOKUP(D:D,[1]заявки!$1:$1048576,3,FALSE)</f>
        <v>Сергей</v>
      </c>
      <c r="C5" s="83" t="str">
        <f>VLOOKUP(D:D,[1]заявки!$1:$1048576,5,FALSE)</f>
        <v>к1м</v>
      </c>
      <c r="D5" s="95">
        <v>86</v>
      </c>
      <c r="E5" s="96"/>
      <c r="F5" s="96"/>
      <c r="G5" s="96"/>
      <c r="H5" s="97"/>
      <c r="I5" s="96"/>
      <c r="J5" s="96"/>
      <c r="K5" s="96"/>
      <c r="L5" s="97"/>
      <c r="M5" s="96"/>
      <c r="N5" s="96"/>
      <c r="O5" s="96"/>
      <c r="P5" s="96"/>
      <c r="Q5" s="96"/>
      <c r="R5" s="96"/>
      <c r="S5" s="96"/>
      <c r="T5" s="96"/>
      <c r="U5" s="96">
        <v>2</v>
      </c>
      <c r="V5" s="96"/>
      <c r="W5" s="122"/>
      <c r="X5" s="151">
        <v>1.4930555555555556E-2</v>
      </c>
      <c r="Y5" s="154">
        <v>1.6555439814814814E-2</v>
      </c>
      <c r="Z5" s="154">
        <f>Y5-X5</f>
        <v>1.6248842592592582E-3</v>
      </c>
      <c r="AA5" s="154">
        <f>TIME(,,SUM(E5:W7))</f>
        <v>4.6296296296296294E-5</v>
      </c>
      <c r="AB5" s="157">
        <f t="shared" ref="AB5" si="0">Z5+AA5</f>
        <v>1.6711805555555544E-3</v>
      </c>
      <c r="AC5" s="158"/>
      <c r="AD5" s="149"/>
    </row>
    <row r="6" spans="1:30" x14ac:dyDescent="0.3">
      <c r="A6" s="87" t="str">
        <f>VLOOKUP(D:D,[1]заявки!$1:$1048576,2,FALSE)</f>
        <v>Кардашин</v>
      </c>
      <c r="B6" s="88" t="str">
        <f>VLOOKUP(D:D,[1]заявки!$1:$1048576,3,FALSE)</f>
        <v>Сергей</v>
      </c>
      <c r="C6" s="88" t="str">
        <f>VLOOKUP(D:D,[1]заявки!$1:$1048576,5,FALSE)</f>
        <v>к1м</v>
      </c>
      <c r="D6" s="98">
        <v>66</v>
      </c>
      <c r="E6" s="99"/>
      <c r="F6" s="99"/>
      <c r="G6" s="99"/>
      <c r="H6" s="33"/>
      <c r="I6" s="99"/>
      <c r="J6" s="99"/>
      <c r="K6" s="99"/>
      <c r="L6" s="33"/>
      <c r="M6" s="99"/>
      <c r="N6" s="99"/>
      <c r="O6" s="99"/>
      <c r="P6" s="99"/>
      <c r="Q6" s="99"/>
      <c r="R6" s="99"/>
      <c r="S6" s="99"/>
      <c r="T6" s="99"/>
      <c r="U6" s="99"/>
      <c r="V6" s="99"/>
      <c r="W6" s="123"/>
      <c r="X6" s="152"/>
      <c r="Y6" s="155"/>
      <c r="Z6" s="155"/>
      <c r="AA6" s="155"/>
      <c r="AB6" s="158"/>
      <c r="AC6" s="158"/>
      <c r="AD6" s="149"/>
    </row>
    <row r="7" spans="1:30" ht="15" thickBot="1" x14ac:dyDescent="0.35">
      <c r="A7" s="100" t="str">
        <f>VLOOKUP(D:D,[1]заявки!$1:$1048576,2,FALSE)</f>
        <v>Мараховская</v>
      </c>
      <c r="B7" s="101" t="str">
        <f>VLOOKUP(D:D,[1]заявки!$1:$1048576,3,FALSE)</f>
        <v>Анна</v>
      </c>
      <c r="C7" s="101" t="str">
        <f>VLOOKUP(D:D,[1]заявки!$1:$1048576,5,FALSE)</f>
        <v>к1ж</v>
      </c>
      <c r="D7" s="102">
        <v>31</v>
      </c>
      <c r="E7" s="103"/>
      <c r="F7" s="103"/>
      <c r="G7" s="103"/>
      <c r="H7" s="104"/>
      <c r="I7" s="103"/>
      <c r="J7" s="103"/>
      <c r="K7" s="103"/>
      <c r="L7" s="104"/>
      <c r="M7" s="103"/>
      <c r="N7" s="103"/>
      <c r="O7" s="103"/>
      <c r="P7" s="103"/>
      <c r="Q7" s="103">
        <v>2</v>
      </c>
      <c r="R7" s="103"/>
      <c r="S7" s="103"/>
      <c r="T7" s="103"/>
      <c r="U7" s="103"/>
      <c r="V7" s="103"/>
      <c r="W7" s="124"/>
      <c r="X7" s="153"/>
      <c r="Y7" s="156"/>
      <c r="Z7" s="156"/>
      <c r="AA7" s="155"/>
      <c r="AB7" s="158"/>
      <c r="AC7" s="161"/>
      <c r="AD7" s="150"/>
    </row>
    <row r="8" spans="1:30" x14ac:dyDescent="0.3">
      <c r="A8" s="82" t="str">
        <f>VLOOKUP(D:D,[1]заявки!$1:$1048576,2,FALSE)</f>
        <v>Дьяков</v>
      </c>
      <c r="B8" s="83" t="str">
        <f>VLOOKUP(D:D,[1]заявки!$1:$1048576,3,FALSE)</f>
        <v>Александр</v>
      </c>
      <c r="C8" s="83" t="str">
        <f>VLOOKUP(D:D,[1]заявки!$1:$1048576,5,FALSE)</f>
        <v>К1М</v>
      </c>
      <c r="D8" s="84">
        <v>25</v>
      </c>
      <c r="E8" s="85"/>
      <c r="F8" s="85"/>
      <c r="G8" s="85"/>
      <c r="H8" s="86"/>
      <c r="I8" s="85"/>
      <c r="J8" s="85"/>
      <c r="K8" s="85"/>
      <c r="L8" s="86"/>
      <c r="M8" s="85"/>
      <c r="N8" s="85"/>
      <c r="O8" s="85"/>
      <c r="P8" s="85"/>
      <c r="Q8" s="85"/>
      <c r="R8" s="85"/>
      <c r="S8" s="85"/>
      <c r="T8" s="85"/>
      <c r="U8" s="85"/>
      <c r="V8" s="85"/>
      <c r="W8" s="119"/>
      <c r="X8" s="160">
        <v>5.5555555555555558E-3</v>
      </c>
      <c r="Y8" s="154">
        <v>7.1494212962962961E-3</v>
      </c>
      <c r="Z8" s="154">
        <f>Y8-X8</f>
        <v>1.5938657407407403E-3</v>
      </c>
      <c r="AA8" s="154">
        <f>TIME(,,SUM(E8:W10))</f>
        <v>6.9444444444444447E-4</v>
      </c>
      <c r="AB8" s="157">
        <f t="shared" ref="AB8" si="1">Z8+AA8</f>
        <v>2.2883101851851849E-3</v>
      </c>
      <c r="AC8" s="157">
        <f t="shared" ref="AC8" si="2">MIN(AB8:AB13)</f>
        <v>1.748958333333335E-3</v>
      </c>
      <c r="AD8" s="148">
        <f t="shared" ref="AD8" si="3">_xlfn.RANK.EQ(AC8,AC$2:AC$32,1)</f>
        <v>3</v>
      </c>
    </row>
    <row r="9" spans="1:30" x14ac:dyDescent="0.3">
      <c r="A9" s="87" t="str">
        <f>VLOOKUP(D:D,[1]заявки!$1:$1048576,2,FALSE)</f>
        <v>Асеев</v>
      </c>
      <c r="B9" s="88" t="str">
        <f>VLOOKUP(D:D,[1]заявки!$1:$1048576,3,FALSE)</f>
        <v>Леонид</v>
      </c>
      <c r="C9" s="88" t="str">
        <f>VLOOKUP(D:D,[1]заявки!$1:$1048576,5,FALSE)</f>
        <v>к1м</v>
      </c>
      <c r="D9" s="14">
        <v>75</v>
      </c>
      <c r="E9" s="89"/>
      <c r="F9" s="89"/>
      <c r="G9" s="89"/>
      <c r="H9" s="17"/>
      <c r="I9" s="89"/>
      <c r="J9" s="89"/>
      <c r="K9" s="89"/>
      <c r="L9" s="17">
        <v>2</v>
      </c>
      <c r="M9" s="89"/>
      <c r="N9" s="89"/>
      <c r="O9" s="89"/>
      <c r="P9" s="89">
        <v>2</v>
      </c>
      <c r="Q9" s="89"/>
      <c r="R9" s="89"/>
      <c r="S9" s="89"/>
      <c r="T9" s="89"/>
      <c r="U9" s="89"/>
      <c r="V9" s="89"/>
      <c r="W9" s="120">
        <v>50</v>
      </c>
      <c r="X9" s="152"/>
      <c r="Y9" s="155"/>
      <c r="Z9" s="155"/>
      <c r="AA9" s="155"/>
      <c r="AB9" s="158"/>
      <c r="AC9" s="158"/>
      <c r="AD9" s="149"/>
    </row>
    <row r="10" spans="1:30" ht="15" thickBot="1" x14ac:dyDescent="0.35">
      <c r="A10" s="90" t="str">
        <f>VLOOKUP(D:D,[1]заявки!$1:$1048576,2,FALSE)</f>
        <v>Коршунова</v>
      </c>
      <c r="B10" s="91" t="str">
        <f>VLOOKUP(D:D,[1]заявки!$1:$1048576,3,FALSE)</f>
        <v>Анна</v>
      </c>
      <c r="C10" s="91" t="str">
        <f>VLOOKUP(D:D,[1]заявки!$1:$1048576,5,FALSE)</f>
        <v>К1Ж</v>
      </c>
      <c r="D10" s="92">
        <v>58</v>
      </c>
      <c r="E10" s="93"/>
      <c r="F10" s="93"/>
      <c r="G10" s="93"/>
      <c r="H10" s="94"/>
      <c r="I10" s="93">
        <v>2</v>
      </c>
      <c r="J10" s="93"/>
      <c r="K10" s="93"/>
      <c r="L10" s="94">
        <v>2</v>
      </c>
      <c r="M10" s="93"/>
      <c r="N10" s="93"/>
      <c r="O10" s="93"/>
      <c r="P10" s="93">
        <v>2</v>
      </c>
      <c r="Q10" s="93"/>
      <c r="R10" s="93"/>
      <c r="S10" s="93"/>
      <c r="T10" s="93"/>
      <c r="U10" s="93"/>
      <c r="V10" s="93"/>
      <c r="W10" s="121"/>
      <c r="X10" s="152"/>
      <c r="Y10" s="155"/>
      <c r="Z10" s="155"/>
      <c r="AA10" s="155"/>
      <c r="AB10" s="158"/>
      <c r="AC10" s="158"/>
      <c r="AD10" s="149"/>
    </row>
    <row r="11" spans="1:30" x14ac:dyDescent="0.3">
      <c r="A11" s="82" t="str">
        <f>VLOOKUP(D:D,[1]заявки!$1:$1048576,2,FALSE)</f>
        <v>Дьяков</v>
      </c>
      <c r="B11" s="83" t="str">
        <f>VLOOKUP(D:D,[1]заявки!$1:$1048576,3,FALSE)</f>
        <v>Александр</v>
      </c>
      <c r="C11" s="83" t="str">
        <f>VLOOKUP(D:D,[1]заявки!$1:$1048576,5,FALSE)</f>
        <v>К1М</v>
      </c>
      <c r="D11" s="95">
        <v>25</v>
      </c>
      <c r="E11" s="96"/>
      <c r="F11" s="96"/>
      <c r="G11" s="96"/>
      <c r="H11" s="97"/>
      <c r="I11" s="96"/>
      <c r="J11" s="96"/>
      <c r="K11" s="96"/>
      <c r="L11" s="97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122"/>
      <c r="X11" s="151">
        <v>1.8749999999999999E-2</v>
      </c>
      <c r="Y11" s="154">
        <v>2.0336921296296297E-2</v>
      </c>
      <c r="Z11" s="154">
        <f>Y11-X11</f>
        <v>1.5869212962962981E-3</v>
      </c>
      <c r="AA11" s="154">
        <f>TIME(,,SUM(E11:W13))</f>
        <v>1.6203703703703703E-4</v>
      </c>
      <c r="AB11" s="157">
        <f t="shared" ref="AB11" si="4">Z11+AA11</f>
        <v>1.748958333333335E-3</v>
      </c>
      <c r="AC11" s="158"/>
      <c r="AD11" s="149"/>
    </row>
    <row r="12" spans="1:30" x14ac:dyDescent="0.3">
      <c r="A12" s="87" t="str">
        <f>VLOOKUP(D:D,[1]заявки!$1:$1048576,2,FALSE)</f>
        <v>Асеев</v>
      </c>
      <c r="B12" s="88" t="str">
        <f>VLOOKUP(D:D,[1]заявки!$1:$1048576,3,FALSE)</f>
        <v>Леонид</v>
      </c>
      <c r="C12" s="88" t="str">
        <f>VLOOKUP(D:D,[1]заявки!$1:$1048576,5,FALSE)</f>
        <v>к1м</v>
      </c>
      <c r="D12" s="98">
        <v>75</v>
      </c>
      <c r="E12" s="99"/>
      <c r="F12" s="99"/>
      <c r="G12" s="99"/>
      <c r="H12" s="33">
        <v>2</v>
      </c>
      <c r="I12" s="99"/>
      <c r="J12" s="99">
        <v>2</v>
      </c>
      <c r="K12" s="99"/>
      <c r="L12" s="33">
        <v>2</v>
      </c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123"/>
      <c r="X12" s="152"/>
      <c r="Y12" s="155"/>
      <c r="Z12" s="155"/>
      <c r="AA12" s="155"/>
      <c r="AB12" s="158"/>
      <c r="AC12" s="158"/>
      <c r="AD12" s="149"/>
    </row>
    <row r="13" spans="1:30" ht="15" thickBot="1" x14ac:dyDescent="0.35">
      <c r="A13" s="100" t="str">
        <f>VLOOKUP(D:D,[1]заявки!$1:$1048576,2,FALSE)</f>
        <v>Коршунова</v>
      </c>
      <c r="B13" s="101" t="str">
        <f>VLOOKUP(D:D,[1]заявки!$1:$1048576,3,FALSE)</f>
        <v>Анна</v>
      </c>
      <c r="C13" s="101" t="str">
        <f>VLOOKUP(D:D,[1]заявки!$1:$1048576,5,FALSE)</f>
        <v>К1Ж</v>
      </c>
      <c r="D13" s="102">
        <v>58</v>
      </c>
      <c r="E13" s="103"/>
      <c r="F13" s="103"/>
      <c r="G13" s="103"/>
      <c r="H13" s="104"/>
      <c r="I13" s="103"/>
      <c r="J13" s="103">
        <v>2</v>
      </c>
      <c r="K13" s="103"/>
      <c r="L13" s="104">
        <v>2</v>
      </c>
      <c r="M13" s="103"/>
      <c r="N13" s="103">
        <v>2</v>
      </c>
      <c r="O13" s="103">
        <v>2</v>
      </c>
      <c r="P13" s="103"/>
      <c r="Q13" s="103"/>
      <c r="R13" s="103"/>
      <c r="S13" s="103"/>
      <c r="T13" s="103"/>
      <c r="U13" s="103"/>
      <c r="V13" s="103"/>
      <c r="W13" s="124"/>
      <c r="X13" s="153"/>
      <c r="Y13" s="156"/>
      <c r="Z13" s="155"/>
      <c r="AA13" s="155"/>
      <c r="AB13" s="158"/>
      <c r="AC13" s="161"/>
      <c r="AD13" s="150"/>
    </row>
    <row r="14" spans="1:30" x14ac:dyDescent="0.3">
      <c r="A14" s="82" t="str">
        <f>VLOOKUP(D:D,[1]заявки!$1:$1048576,2,FALSE)</f>
        <v>Пахута</v>
      </c>
      <c r="B14" s="83" t="str">
        <f>VLOOKUP(D:D,[1]заявки!$1:$1048576,3,FALSE)</f>
        <v>Антон</v>
      </c>
      <c r="C14" s="83" t="str">
        <f>VLOOKUP(D:D,[1]заявки!$1:$1048576,5,FALSE)</f>
        <v>к1м</v>
      </c>
      <c r="D14" s="84">
        <v>65</v>
      </c>
      <c r="E14" s="85"/>
      <c r="F14" s="85"/>
      <c r="G14" s="85"/>
      <c r="H14" s="86"/>
      <c r="I14" s="85"/>
      <c r="J14" s="85">
        <v>2</v>
      </c>
      <c r="K14" s="85"/>
      <c r="L14" s="86"/>
      <c r="M14" s="85"/>
      <c r="N14" s="85"/>
      <c r="O14" s="85"/>
      <c r="P14" s="85">
        <v>2</v>
      </c>
      <c r="Q14" s="85"/>
      <c r="R14" s="85"/>
      <c r="S14" s="85"/>
      <c r="T14" s="85"/>
      <c r="U14" s="85"/>
      <c r="V14" s="85"/>
      <c r="W14" s="119"/>
      <c r="X14" s="160">
        <v>8.6805555555555559E-3</v>
      </c>
      <c r="Y14" s="154">
        <v>1.0532986111111113E-2</v>
      </c>
      <c r="Z14" s="154">
        <f>Y14-X14</f>
        <v>1.8524305555555568E-3</v>
      </c>
      <c r="AA14" s="154">
        <f>TIME(,,SUM(E14:W16))</f>
        <v>7.175925925925927E-4</v>
      </c>
      <c r="AB14" s="157">
        <f t="shared" ref="AB14" si="5">Z14+AA14</f>
        <v>2.5700231481481494E-3</v>
      </c>
      <c r="AC14" s="157">
        <f t="shared" ref="AC14" si="6">MIN(AB14:AB19)</f>
        <v>2.5700231481481494E-3</v>
      </c>
      <c r="AD14" s="148">
        <f t="shared" ref="AD14" si="7">_xlfn.RANK.EQ(AC14,AC$2:AC$32,1)</f>
        <v>5</v>
      </c>
    </row>
    <row r="15" spans="1:30" x14ac:dyDescent="0.3">
      <c r="A15" s="87" t="str">
        <f>VLOOKUP(D:D,[1]заявки!$1:$1048576,2,FALSE)</f>
        <v>Черноглазов</v>
      </c>
      <c r="B15" s="88" t="str">
        <f>VLOOKUP(D:D,[1]заявки!$1:$1048576,3,FALSE)</f>
        <v>Константин</v>
      </c>
      <c r="C15" s="88" t="str">
        <f>VLOOKUP(D:D,[1]заявки!$1:$1048576,5,FALSE)</f>
        <v>к1м</v>
      </c>
      <c r="D15" s="14">
        <v>80</v>
      </c>
      <c r="E15" s="89"/>
      <c r="F15" s="89"/>
      <c r="G15" s="89"/>
      <c r="H15" s="17"/>
      <c r="I15" s="89"/>
      <c r="J15" s="89">
        <v>2</v>
      </c>
      <c r="K15" s="89"/>
      <c r="L15" s="17">
        <v>2</v>
      </c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120">
        <v>50</v>
      </c>
      <c r="X15" s="152"/>
      <c r="Y15" s="155"/>
      <c r="Z15" s="155"/>
      <c r="AA15" s="155"/>
      <c r="AB15" s="158"/>
      <c r="AC15" s="158"/>
      <c r="AD15" s="149"/>
    </row>
    <row r="16" spans="1:30" ht="15" thickBot="1" x14ac:dyDescent="0.35">
      <c r="A16" s="90" t="str">
        <f>VLOOKUP(D:D,[1]заявки!$1:$1048576,2,FALSE)</f>
        <v>Безрукова</v>
      </c>
      <c r="B16" s="91" t="str">
        <f>VLOOKUP(D:D,[1]заявки!$1:$1048576,3,FALSE)</f>
        <v>Виктория</v>
      </c>
      <c r="C16" s="91" t="str">
        <f>VLOOKUP(D:D,[1]заявки!$1:$1048576,5,FALSE)</f>
        <v>к1ж</v>
      </c>
      <c r="D16" s="92">
        <v>47</v>
      </c>
      <c r="E16" s="93"/>
      <c r="F16" s="93"/>
      <c r="G16" s="93"/>
      <c r="H16" s="94"/>
      <c r="I16" s="93"/>
      <c r="J16" s="93">
        <v>2</v>
      </c>
      <c r="K16" s="93"/>
      <c r="L16" s="94">
        <v>2</v>
      </c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121"/>
      <c r="X16" s="152"/>
      <c r="Y16" s="155"/>
      <c r="Z16" s="155"/>
      <c r="AA16" s="155"/>
      <c r="AB16" s="158"/>
      <c r="AC16" s="158"/>
      <c r="AD16" s="149"/>
    </row>
    <row r="17" spans="1:30" x14ac:dyDescent="0.3">
      <c r="A17" s="82" t="str">
        <f>VLOOKUP(D:D,[1]заявки!$1:$1048576,2,FALSE)</f>
        <v>Пахута</v>
      </c>
      <c r="B17" s="83" t="str">
        <f>VLOOKUP(D:D,[1]заявки!$1:$1048576,3,FALSE)</f>
        <v>Антон</v>
      </c>
      <c r="C17" s="83" t="str">
        <f>VLOOKUP(D:D,[1]заявки!$1:$1048576,5,FALSE)</f>
        <v>к1м</v>
      </c>
      <c r="D17" s="95">
        <v>65</v>
      </c>
      <c r="E17" s="96"/>
      <c r="F17" s="96"/>
      <c r="G17" s="96"/>
      <c r="H17" s="97"/>
      <c r="I17" s="96">
        <v>2</v>
      </c>
      <c r="J17" s="96">
        <v>2</v>
      </c>
      <c r="K17" s="96"/>
      <c r="L17" s="97">
        <v>50</v>
      </c>
      <c r="M17" s="96"/>
      <c r="N17" s="96"/>
      <c r="O17" s="96"/>
      <c r="P17" s="96"/>
      <c r="Q17" s="96"/>
      <c r="R17" s="96">
        <v>2</v>
      </c>
      <c r="S17" s="96"/>
      <c r="T17" s="96"/>
      <c r="U17" s="96">
        <v>2</v>
      </c>
      <c r="V17" s="96"/>
      <c r="W17" s="122"/>
      <c r="X17" s="151">
        <v>1.7708333333333333E-2</v>
      </c>
      <c r="Y17" s="154">
        <v>1.9718402777777779E-2</v>
      </c>
      <c r="Z17" s="154">
        <f>Y17-X17</f>
        <v>2.0100694444444463E-3</v>
      </c>
      <c r="AA17" s="154">
        <f>TIME(,,SUM(E17:W19))</f>
        <v>7.6388888888888893E-4</v>
      </c>
      <c r="AB17" s="157">
        <f t="shared" ref="AB17" si="8">Z17+AA17</f>
        <v>2.7739583333333353E-3</v>
      </c>
      <c r="AC17" s="158"/>
      <c r="AD17" s="149"/>
    </row>
    <row r="18" spans="1:30" x14ac:dyDescent="0.3">
      <c r="A18" s="87" t="str">
        <f>VLOOKUP(D:D,[1]заявки!$1:$1048576,2,FALSE)</f>
        <v>Черноглазов</v>
      </c>
      <c r="B18" s="88" t="str">
        <f>VLOOKUP(D:D,[1]заявки!$1:$1048576,3,FALSE)</f>
        <v>Константин</v>
      </c>
      <c r="C18" s="88" t="str">
        <f>VLOOKUP(D:D,[1]заявки!$1:$1048576,5,FALSE)</f>
        <v>к1м</v>
      </c>
      <c r="D18" s="98">
        <v>80</v>
      </c>
      <c r="E18" s="99"/>
      <c r="F18" s="99"/>
      <c r="G18" s="99"/>
      <c r="H18" s="33"/>
      <c r="I18" s="99"/>
      <c r="J18" s="99">
        <v>2</v>
      </c>
      <c r="K18" s="99"/>
      <c r="L18" s="33"/>
      <c r="M18" s="99"/>
      <c r="N18" s="99"/>
      <c r="O18" s="89">
        <v>2</v>
      </c>
      <c r="P18" s="89"/>
      <c r="Q18" s="89"/>
      <c r="R18" s="89">
        <v>2</v>
      </c>
      <c r="S18" s="99"/>
      <c r="T18" s="99"/>
      <c r="U18" s="99"/>
      <c r="V18" s="99"/>
      <c r="W18" s="123"/>
      <c r="X18" s="152"/>
      <c r="Y18" s="155"/>
      <c r="Z18" s="155"/>
      <c r="AA18" s="155"/>
      <c r="AB18" s="158"/>
      <c r="AC18" s="158"/>
      <c r="AD18" s="149"/>
    </row>
    <row r="19" spans="1:30" ht="15" thickBot="1" x14ac:dyDescent="0.35">
      <c r="A19" s="100" t="str">
        <f>VLOOKUP(D:D,[1]заявки!$1:$1048576,2,FALSE)</f>
        <v>Безрукова</v>
      </c>
      <c r="B19" s="101" t="str">
        <f>VLOOKUP(D:D,[1]заявки!$1:$1048576,3,FALSE)</f>
        <v>Виктория</v>
      </c>
      <c r="C19" s="101" t="str">
        <f>VLOOKUP(D:D,[1]заявки!$1:$1048576,5,FALSE)</f>
        <v>к1ж</v>
      </c>
      <c r="D19" s="102">
        <v>47</v>
      </c>
      <c r="E19" s="103"/>
      <c r="F19" s="103"/>
      <c r="G19" s="103"/>
      <c r="H19" s="104"/>
      <c r="I19" s="103"/>
      <c r="J19" s="103"/>
      <c r="K19" s="103"/>
      <c r="L19" s="104">
        <v>2</v>
      </c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24"/>
      <c r="X19" s="153"/>
      <c r="Y19" s="156"/>
      <c r="Z19" s="156"/>
      <c r="AA19" s="155"/>
      <c r="AB19" s="158"/>
      <c r="AC19" s="161"/>
      <c r="AD19" s="150"/>
    </row>
    <row r="20" spans="1:30" x14ac:dyDescent="0.3">
      <c r="A20" s="82" t="str">
        <f>VLOOKUP(D:D,[1]заявки!$1:$1048576,2,FALSE)</f>
        <v>Мамаева</v>
      </c>
      <c r="B20" s="83" t="str">
        <f>VLOOKUP(D:D,[1]заявки!$1:$1048576,3,FALSE)</f>
        <v>Наталья</v>
      </c>
      <c r="C20" s="83" t="str">
        <f>VLOOKUP(D:D,[1]заявки!$1:$1048576,5,FALSE)</f>
        <v>к1ж</v>
      </c>
      <c r="D20" s="84">
        <v>70</v>
      </c>
      <c r="E20" s="85"/>
      <c r="F20" s="85"/>
      <c r="G20" s="85"/>
      <c r="H20" s="86"/>
      <c r="I20" s="85"/>
      <c r="J20" s="85"/>
      <c r="K20" s="85"/>
      <c r="L20" s="86"/>
      <c r="M20" s="85"/>
      <c r="N20" s="85"/>
      <c r="O20" s="85"/>
      <c r="P20" s="85"/>
      <c r="Q20" s="85">
        <v>2</v>
      </c>
      <c r="R20" s="85"/>
      <c r="S20" s="85"/>
      <c r="T20" s="85"/>
      <c r="U20" s="85"/>
      <c r="V20" s="85"/>
      <c r="W20" s="119"/>
      <c r="X20" s="160">
        <v>9.7222222222222224E-3</v>
      </c>
      <c r="Y20" s="154">
        <v>1.1265740740740741E-2</v>
      </c>
      <c r="Z20" s="154">
        <f>Y20-X20</f>
        <v>1.5435185185185187E-3</v>
      </c>
      <c r="AA20" s="154">
        <f>TIME(,,SUM(E20:W22))</f>
        <v>7.407407407407407E-4</v>
      </c>
      <c r="AB20" s="157">
        <f t="shared" ref="AB20" si="9">Z20+AA20</f>
        <v>2.2842592592592593E-3</v>
      </c>
      <c r="AC20" s="157">
        <f t="shared" ref="AC20" si="10">MIN(AB20:AB25)</f>
        <v>2.2842592592592593E-3</v>
      </c>
      <c r="AD20" s="148">
        <f>_xlfn.RANK.EQ(AC20,AC$2:AC$32,1)</f>
        <v>4</v>
      </c>
    </row>
    <row r="21" spans="1:30" x14ac:dyDescent="0.3">
      <c r="A21" s="87" t="str">
        <f>VLOOKUP(D:D,[1]заявки!$1:$1048576,2,FALSE)</f>
        <v>Кусакин</v>
      </c>
      <c r="B21" s="88" t="str">
        <f>VLOOKUP(D:D,[1]заявки!$1:$1048576,3,FALSE)</f>
        <v>Владимир</v>
      </c>
      <c r="C21" s="88" t="str">
        <f>VLOOKUP(D:D,[1]заявки!$1:$1048576,5,FALSE)</f>
        <v>к1м</v>
      </c>
      <c r="D21" s="14">
        <v>10</v>
      </c>
      <c r="E21" s="89"/>
      <c r="F21" s="89"/>
      <c r="G21" s="89"/>
      <c r="H21" s="17"/>
      <c r="I21" s="89">
        <v>2</v>
      </c>
      <c r="J21" s="89"/>
      <c r="K21" s="89">
        <v>2</v>
      </c>
      <c r="L21" s="17">
        <v>2</v>
      </c>
      <c r="M21" s="89"/>
      <c r="N21" s="89"/>
      <c r="O21" s="89"/>
      <c r="P21" s="89"/>
      <c r="Q21" s="89">
        <v>2</v>
      </c>
      <c r="R21" s="89"/>
      <c r="S21" s="89"/>
      <c r="T21" s="89"/>
      <c r="U21" s="89"/>
      <c r="V21" s="89"/>
      <c r="W21" s="120">
        <v>50</v>
      </c>
      <c r="X21" s="152"/>
      <c r="Y21" s="155"/>
      <c r="Z21" s="155"/>
      <c r="AA21" s="155"/>
      <c r="AB21" s="158"/>
      <c r="AC21" s="158"/>
      <c r="AD21" s="149"/>
    </row>
    <row r="22" spans="1:30" ht="15" thickBot="1" x14ac:dyDescent="0.35">
      <c r="A22" s="90" t="str">
        <f>VLOOKUP(D:D,[1]заявки!$1:$1048576,2,FALSE)</f>
        <v>Никитский</v>
      </c>
      <c r="B22" s="91" t="str">
        <f>VLOOKUP(D:D,[1]заявки!$1:$1048576,3,FALSE)</f>
        <v>Михаил</v>
      </c>
      <c r="C22" s="91" t="str">
        <f>VLOOKUP(D:D,[1]заявки!$1:$1048576,5,FALSE)</f>
        <v>к1м</v>
      </c>
      <c r="D22" s="92">
        <v>83</v>
      </c>
      <c r="E22" s="93"/>
      <c r="F22" s="93"/>
      <c r="G22" s="93"/>
      <c r="H22" s="94"/>
      <c r="I22" s="93">
        <v>2</v>
      </c>
      <c r="J22" s="93"/>
      <c r="K22" s="93"/>
      <c r="L22" s="94"/>
      <c r="M22" s="93"/>
      <c r="N22" s="93"/>
      <c r="O22" s="93"/>
      <c r="P22" s="93"/>
      <c r="Q22" s="93">
        <v>2</v>
      </c>
      <c r="R22" s="93"/>
      <c r="S22" s="93"/>
      <c r="T22" s="93"/>
      <c r="U22" s="93"/>
      <c r="V22" s="93"/>
      <c r="W22" s="121"/>
      <c r="X22" s="152"/>
      <c r="Y22" s="155"/>
      <c r="Z22" s="155"/>
      <c r="AA22" s="155"/>
      <c r="AB22" s="158"/>
      <c r="AC22" s="158"/>
      <c r="AD22" s="149"/>
    </row>
    <row r="23" spans="1:30" x14ac:dyDescent="0.3">
      <c r="A23" s="82" t="str">
        <f>VLOOKUP(D:D,[1]заявки!$1:$1048576,2,FALSE)</f>
        <v>Кусакин</v>
      </c>
      <c r="B23" s="83" t="str">
        <f>VLOOKUP(D:D,[1]заявки!$1:$1048576,3,FALSE)</f>
        <v>Владимир</v>
      </c>
      <c r="C23" s="83" t="str">
        <f>VLOOKUP(D:D,[1]заявки!$1:$1048576,5,FALSE)</f>
        <v>к1м</v>
      </c>
      <c r="D23" s="95">
        <v>10</v>
      </c>
      <c r="E23" s="96"/>
      <c r="F23" s="96"/>
      <c r="G23" s="96"/>
      <c r="H23" s="97"/>
      <c r="I23" s="96"/>
      <c r="J23" s="96"/>
      <c r="K23" s="96">
        <v>2</v>
      </c>
      <c r="L23" s="97">
        <v>2</v>
      </c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122"/>
      <c r="X23" s="151">
        <v>2.013888888888889E-2</v>
      </c>
      <c r="Y23" s="154">
        <v>2.2835648148148147E-2</v>
      </c>
      <c r="Z23" s="154">
        <f>Y23-X23</f>
        <v>2.6967592592592564E-3</v>
      </c>
      <c r="AA23" s="154">
        <f>TIME(,,SUM(E23:W25))</f>
        <v>1.8518518518518518E-4</v>
      </c>
      <c r="AB23" s="157">
        <f t="shared" ref="AB23" si="11">Z23+AA23</f>
        <v>2.8819444444444418E-3</v>
      </c>
      <c r="AC23" s="158"/>
      <c r="AD23" s="149"/>
    </row>
    <row r="24" spans="1:30" x14ac:dyDescent="0.3">
      <c r="A24" s="87" t="str">
        <f>VLOOKUP(D:D,[1]заявки!$1:$1048576,2,FALSE)</f>
        <v>Мамаева</v>
      </c>
      <c r="B24" s="88" t="str">
        <f>VLOOKUP(D:D,[1]заявки!$1:$1048576,3,FALSE)</f>
        <v>Наталья</v>
      </c>
      <c r="C24" s="88" t="str">
        <f>VLOOKUP(D:D,[1]заявки!$1:$1048576,5,FALSE)</f>
        <v>к1ж</v>
      </c>
      <c r="D24" s="98">
        <v>70</v>
      </c>
      <c r="E24" s="99"/>
      <c r="F24" s="99"/>
      <c r="G24" s="99"/>
      <c r="H24" s="33"/>
      <c r="I24" s="99"/>
      <c r="J24" s="99"/>
      <c r="K24" s="99"/>
      <c r="L24" s="33"/>
      <c r="M24" s="99"/>
      <c r="N24" s="99"/>
      <c r="O24" s="99"/>
      <c r="P24" s="99">
        <v>2</v>
      </c>
      <c r="Q24" s="99"/>
      <c r="R24" s="99"/>
      <c r="S24" s="99"/>
      <c r="T24" s="99"/>
      <c r="U24" s="99"/>
      <c r="V24" s="99"/>
      <c r="W24" s="123"/>
      <c r="X24" s="152"/>
      <c r="Y24" s="155"/>
      <c r="Z24" s="155"/>
      <c r="AA24" s="155"/>
      <c r="AB24" s="158"/>
      <c r="AC24" s="158"/>
      <c r="AD24" s="149"/>
    </row>
    <row r="25" spans="1:30" ht="15" thickBot="1" x14ac:dyDescent="0.35">
      <c r="A25" s="100" t="str">
        <f>VLOOKUP(D:D,[1]заявки!$1:$1048576,2,FALSE)</f>
        <v>Никитский</v>
      </c>
      <c r="B25" s="101" t="str">
        <f>VLOOKUP(D:D,[1]заявки!$1:$1048576,3,FALSE)</f>
        <v>Михаил</v>
      </c>
      <c r="C25" s="101" t="str">
        <f>VLOOKUP(D:D,[1]заявки!$1:$1048576,5,FALSE)</f>
        <v>к1м</v>
      </c>
      <c r="D25" s="102">
        <v>83</v>
      </c>
      <c r="E25" s="103"/>
      <c r="F25" s="103"/>
      <c r="G25" s="103"/>
      <c r="H25" s="104"/>
      <c r="I25" s="103">
        <v>2</v>
      </c>
      <c r="J25" s="103">
        <v>2</v>
      </c>
      <c r="K25" s="103">
        <v>2</v>
      </c>
      <c r="L25" s="104"/>
      <c r="M25" s="103"/>
      <c r="N25" s="103"/>
      <c r="O25" s="103">
        <v>2</v>
      </c>
      <c r="P25" s="103"/>
      <c r="Q25" s="103"/>
      <c r="R25" s="103"/>
      <c r="S25" s="103"/>
      <c r="T25" s="103"/>
      <c r="U25" s="103">
        <v>2</v>
      </c>
      <c r="V25" s="103"/>
      <c r="W25" s="124"/>
      <c r="X25" s="153"/>
      <c r="Y25" s="156"/>
      <c r="Z25" s="156"/>
      <c r="AA25" s="155"/>
      <c r="AB25" s="158"/>
      <c r="AC25" s="161"/>
      <c r="AD25" s="150"/>
    </row>
    <row r="26" spans="1:30" x14ac:dyDescent="0.3">
      <c r="A26" s="82" t="str">
        <f>VLOOKUP(D:D,[1]заявки!$1:$1048576,2,FALSE)</f>
        <v>Ермаков</v>
      </c>
      <c r="B26" s="83" t="str">
        <f>VLOOKUP(D:D,[1]заявки!$1:$1048576,3,FALSE)</f>
        <v>Павел</v>
      </c>
      <c r="C26" s="83" t="str">
        <f>VLOOKUP(D:D,[1]заявки!$1:$1048576,5,FALSE)</f>
        <v>К1М</v>
      </c>
      <c r="D26" s="105">
        <v>6</v>
      </c>
      <c r="E26" s="106"/>
      <c r="F26" s="106"/>
      <c r="G26" s="106"/>
      <c r="H26" s="107"/>
      <c r="I26" s="106"/>
      <c r="J26" s="106"/>
      <c r="K26" s="106"/>
      <c r="L26" s="107"/>
      <c r="M26" s="106"/>
      <c r="N26" s="106">
        <v>2</v>
      </c>
      <c r="O26" s="106"/>
      <c r="P26" s="106">
        <v>2</v>
      </c>
      <c r="Q26" s="106"/>
      <c r="R26" s="106"/>
      <c r="S26" s="106"/>
      <c r="T26" s="106"/>
      <c r="U26" s="106"/>
      <c r="V26" s="106"/>
      <c r="W26" s="125"/>
      <c r="X26" s="157">
        <v>1.1805555555555555E-2</v>
      </c>
      <c r="Y26" s="154">
        <v>1.3525578703703703E-2</v>
      </c>
      <c r="Z26" s="154">
        <f>Y26-X26</f>
        <v>1.7200231481481476E-3</v>
      </c>
      <c r="AA26" s="154">
        <f>TIME(,,SUM(E26:W28))</f>
        <v>1.3888888888888889E-4</v>
      </c>
      <c r="AB26" s="157">
        <f t="shared" ref="AB26" si="12">Z26+AA26</f>
        <v>1.8589120370370365E-3</v>
      </c>
      <c r="AC26" s="157">
        <f t="shared" ref="AC26" si="13">MIN(AB26:AB31)</f>
        <v>1.6550925925925906E-3</v>
      </c>
      <c r="AD26" s="148">
        <f>_xlfn.RANK.EQ(AC26,AC$2:AC$32,1)</f>
        <v>2</v>
      </c>
    </row>
    <row r="27" spans="1:30" x14ac:dyDescent="0.3">
      <c r="A27" s="87" t="str">
        <f>VLOOKUP(D:D,[1]заявки!$1:$1048576,2,FALSE)</f>
        <v>Хомченко</v>
      </c>
      <c r="B27" s="88" t="str">
        <f>VLOOKUP(D:D,[1]заявки!$1:$1048576,3,FALSE)</f>
        <v>Александра</v>
      </c>
      <c r="C27" s="88" t="str">
        <f>VLOOKUP(D:D,[1]заявки!$1:$1048576,5,FALSE)</f>
        <v>к1ж</v>
      </c>
      <c r="D27" s="14">
        <v>60</v>
      </c>
      <c r="E27" s="89"/>
      <c r="F27" s="89"/>
      <c r="G27" s="89"/>
      <c r="H27" s="57"/>
      <c r="I27" s="89">
        <v>2</v>
      </c>
      <c r="J27" s="89">
        <v>2</v>
      </c>
      <c r="K27" s="89"/>
      <c r="L27" s="17"/>
      <c r="M27" s="89"/>
      <c r="N27" s="89"/>
      <c r="O27" s="89"/>
      <c r="P27" s="89"/>
      <c r="Q27" s="89">
        <v>2</v>
      </c>
      <c r="R27" s="89"/>
      <c r="S27" s="89"/>
      <c r="T27" s="89"/>
      <c r="U27" s="89"/>
      <c r="V27" s="89"/>
      <c r="W27" s="120"/>
      <c r="X27" s="158"/>
      <c r="Y27" s="155"/>
      <c r="Z27" s="155"/>
      <c r="AA27" s="155"/>
      <c r="AB27" s="158"/>
      <c r="AC27" s="158"/>
      <c r="AD27" s="149"/>
    </row>
    <row r="28" spans="1:30" ht="15" thickBot="1" x14ac:dyDescent="0.35">
      <c r="A28" s="100" t="str">
        <f>VLOOKUP(D:D,[1]заявки!$1:$1048576,2,FALSE)</f>
        <v>Ромашкин</v>
      </c>
      <c r="B28" s="101" t="str">
        <f>VLOOKUP(D:D,[1]заявки!$1:$1048576,3,FALSE)</f>
        <v>Дмитрий</v>
      </c>
      <c r="C28" s="101" t="str">
        <f>VLOOKUP(D:D,[1]заявки!$1:$1048576,5,FALSE)</f>
        <v>К1М</v>
      </c>
      <c r="D28" s="92">
        <v>50</v>
      </c>
      <c r="E28" s="108"/>
      <c r="F28" s="108"/>
      <c r="G28" s="108"/>
      <c r="H28" s="109"/>
      <c r="I28" s="108"/>
      <c r="J28" s="108"/>
      <c r="K28" s="108"/>
      <c r="L28" s="110"/>
      <c r="M28" s="108"/>
      <c r="N28" s="108"/>
      <c r="O28" s="108"/>
      <c r="P28" s="108"/>
      <c r="Q28" s="108"/>
      <c r="R28" s="108"/>
      <c r="S28" s="108">
        <v>2</v>
      </c>
      <c r="T28" s="108"/>
      <c r="U28" s="108"/>
      <c r="V28" s="108"/>
      <c r="W28" s="126"/>
      <c r="X28" s="159"/>
      <c r="Y28" s="163"/>
      <c r="Z28" s="163"/>
      <c r="AA28" s="155"/>
      <c r="AB28" s="158"/>
      <c r="AC28" s="158"/>
      <c r="AD28" s="149"/>
    </row>
    <row r="29" spans="1:30" x14ac:dyDescent="0.3">
      <c r="A29" s="82" t="str">
        <f>VLOOKUP(D:D,[1]заявки!$1:$1048576,2,FALSE)</f>
        <v>Ермаков</v>
      </c>
      <c r="B29" s="83" t="str">
        <f>VLOOKUP(D:D,[1]заявки!$1:$1048576,3,FALSE)</f>
        <v>Павел</v>
      </c>
      <c r="C29" s="83" t="str">
        <f>VLOOKUP(D:D,[1]заявки!$1:$1048576,5,FALSE)</f>
        <v>К1М</v>
      </c>
      <c r="D29" s="84">
        <v>6</v>
      </c>
      <c r="E29" s="111"/>
      <c r="F29" s="111"/>
      <c r="G29" s="111"/>
      <c r="H29" s="112"/>
      <c r="I29" s="111"/>
      <c r="J29" s="111"/>
      <c r="K29" s="111"/>
      <c r="L29" s="112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27"/>
      <c r="X29" s="160">
        <v>2.326388888888889E-2</v>
      </c>
      <c r="Y29" s="154">
        <v>2.4826388888888887E-2</v>
      </c>
      <c r="Z29" s="154">
        <f>Y29-X29</f>
        <v>1.5624999999999979E-3</v>
      </c>
      <c r="AA29" s="154">
        <f>TIME(,,SUM(E29:W31))</f>
        <v>9.2592592592592588E-5</v>
      </c>
      <c r="AB29" s="157">
        <f t="shared" ref="AB29" si="14">Z29+AA29</f>
        <v>1.6550925925925906E-3</v>
      </c>
      <c r="AC29" s="158"/>
      <c r="AD29" s="149"/>
    </row>
    <row r="30" spans="1:30" x14ac:dyDescent="0.3">
      <c r="A30" s="87" t="str">
        <f>VLOOKUP(D:D,[1]заявки!$1:$1048576,2,FALSE)</f>
        <v>Хомченко</v>
      </c>
      <c r="B30" s="88" t="str">
        <f>VLOOKUP(D:D,[1]заявки!$1:$1048576,3,FALSE)</f>
        <v>Александра</v>
      </c>
      <c r="C30" s="88" t="str">
        <f>VLOOKUP(D:D,[1]заявки!$1:$1048576,5,FALSE)</f>
        <v>к1ж</v>
      </c>
      <c r="D30" s="14">
        <v>60</v>
      </c>
      <c r="E30" s="89"/>
      <c r="F30" s="89"/>
      <c r="G30" s="89"/>
      <c r="H30" s="57">
        <v>2</v>
      </c>
      <c r="I30" s="89">
        <v>2</v>
      </c>
      <c r="J30" s="89"/>
      <c r="K30" s="89"/>
      <c r="L30" s="17"/>
      <c r="M30" s="89"/>
      <c r="N30" s="89"/>
      <c r="O30" s="89"/>
      <c r="P30" s="89">
        <v>2</v>
      </c>
      <c r="Q30" s="89"/>
      <c r="R30" s="89"/>
      <c r="S30" s="89"/>
      <c r="T30" s="89"/>
      <c r="U30" s="89"/>
      <c r="V30" s="89"/>
      <c r="W30" s="120"/>
      <c r="X30" s="152"/>
      <c r="Y30" s="155"/>
      <c r="Z30" s="155"/>
      <c r="AA30" s="155"/>
      <c r="AB30" s="158"/>
      <c r="AC30" s="158"/>
      <c r="AD30" s="149"/>
    </row>
    <row r="31" spans="1:30" ht="15" thickBot="1" x14ac:dyDescent="0.35">
      <c r="A31" s="100" t="str">
        <f>VLOOKUP(D:D,[1]заявки!$1:$1048576,2,FALSE)</f>
        <v>Ромашкин</v>
      </c>
      <c r="B31" s="101" t="str">
        <f>VLOOKUP(D:D,[1]заявки!$1:$1048576,3,FALSE)</f>
        <v>Дмитрий</v>
      </c>
      <c r="C31" s="101" t="str">
        <f>VLOOKUP(D:D,[1]заявки!$1:$1048576,5,FALSE)</f>
        <v>К1М</v>
      </c>
      <c r="D31" s="113">
        <v>50</v>
      </c>
      <c r="E31" s="114"/>
      <c r="F31" s="114"/>
      <c r="G31" s="114"/>
      <c r="H31" s="115"/>
      <c r="I31" s="114"/>
      <c r="J31" s="114"/>
      <c r="K31" s="114">
        <v>2</v>
      </c>
      <c r="L31" s="115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28"/>
      <c r="X31" s="162"/>
      <c r="Y31" s="163"/>
      <c r="Z31" s="163"/>
      <c r="AA31" s="155"/>
      <c r="AB31" s="158"/>
      <c r="AC31" s="161"/>
      <c r="AD31" s="150"/>
    </row>
    <row r="32" spans="1:30" x14ac:dyDescent="0.3">
      <c r="A32" s="82" t="str">
        <f>VLOOKUP(D:D,[1]заявки!$1:$1048576,2,FALSE)</f>
        <v>Манылов</v>
      </c>
      <c r="B32" s="83" t="str">
        <f>VLOOKUP(D:D,[1]заявки!$1:$1048576,3,FALSE)</f>
        <v>Дмитрий</v>
      </c>
      <c r="C32" s="83" t="str">
        <f>VLOOKUP(D:D,[1]заявки!$1:$1048576,5,FALSE)</f>
        <v>К1М</v>
      </c>
      <c r="D32" s="105">
        <v>30</v>
      </c>
      <c r="E32" s="106">
        <v>2</v>
      </c>
      <c r="F32" s="106"/>
      <c r="G32" s="106"/>
      <c r="H32" s="107"/>
      <c r="I32" s="106">
        <v>2</v>
      </c>
      <c r="J32" s="106">
        <v>2</v>
      </c>
      <c r="K32" s="106">
        <v>50</v>
      </c>
      <c r="L32" s="107">
        <v>2</v>
      </c>
      <c r="M32" s="106"/>
      <c r="N32" s="106"/>
      <c r="O32" s="106"/>
      <c r="P32" s="106">
        <v>2</v>
      </c>
      <c r="Q32" s="106"/>
      <c r="R32" s="106"/>
      <c r="S32" s="106"/>
      <c r="T32" s="106"/>
      <c r="U32" s="106"/>
      <c r="V32" s="106"/>
      <c r="W32" s="125"/>
      <c r="X32" s="160">
        <v>1.3194444444444444E-2</v>
      </c>
      <c r="Y32" s="154">
        <v>1.5424421296296295E-2</v>
      </c>
      <c r="Z32" s="154">
        <f>Y32-X32</f>
        <v>2.229976851851851E-3</v>
      </c>
      <c r="AA32" s="154">
        <f>TIME(,,SUM(E32:W34))</f>
        <v>1.0416666666666667E-3</v>
      </c>
      <c r="AB32" s="157">
        <f>Z32+AA32</f>
        <v>3.2716435185185175E-3</v>
      </c>
      <c r="AC32" s="157">
        <f t="shared" ref="AC32" si="15">MIN(AB32:AB37)</f>
        <v>2.8819444444444465E-3</v>
      </c>
      <c r="AD32" s="148"/>
    </row>
    <row r="33" spans="1:30" x14ac:dyDescent="0.3">
      <c r="A33" s="87" t="str">
        <f>VLOOKUP(D:D,[1]заявки!$1:$1048576,2,FALSE)</f>
        <v>Коржов</v>
      </c>
      <c r="B33" s="88" t="str">
        <f>VLOOKUP(D:D,[1]заявки!$1:$1048576,3,FALSE)</f>
        <v>Александр</v>
      </c>
      <c r="C33" s="88" t="str">
        <f>VLOOKUP(D:D,[1]заявки!$1:$1048576,5,FALSE)</f>
        <v>К1М</v>
      </c>
      <c r="D33" s="14">
        <v>63</v>
      </c>
      <c r="E33" s="89"/>
      <c r="F33" s="89"/>
      <c r="G33" s="89">
        <v>2</v>
      </c>
      <c r="H33" s="17"/>
      <c r="I33" s="89"/>
      <c r="J33" s="89"/>
      <c r="K33" s="89">
        <v>2</v>
      </c>
      <c r="L33" s="17"/>
      <c r="M33" s="89"/>
      <c r="N33" s="89"/>
      <c r="O33" s="89">
        <v>2</v>
      </c>
      <c r="P33" s="89"/>
      <c r="Q33" s="89">
        <v>2</v>
      </c>
      <c r="R33" s="89"/>
      <c r="S33" s="89"/>
      <c r="T33" s="89">
        <v>2</v>
      </c>
      <c r="U33" s="89">
        <v>2</v>
      </c>
      <c r="V33" s="89"/>
      <c r="W33" s="120"/>
      <c r="X33" s="152"/>
      <c r="Y33" s="155"/>
      <c r="Z33" s="155"/>
      <c r="AA33" s="155"/>
      <c r="AB33" s="158"/>
      <c r="AC33" s="158"/>
      <c r="AD33" s="149"/>
    </row>
    <row r="34" spans="1:30" ht="15" thickBot="1" x14ac:dyDescent="0.35">
      <c r="A34" s="100" t="str">
        <f>VLOOKUP(D:D,[1]заявки!$1:$1048576,2,FALSE)</f>
        <v>Алексеев</v>
      </c>
      <c r="B34" s="101" t="str">
        <f>VLOOKUP(D:D,[1]заявки!$1:$1048576,3,FALSE)</f>
        <v>Сергей</v>
      </c>
      <c r="C34" s="101" t="str">
        <f>VLOOKUP(D:D,[1]заявки!$1:$1048576,5,FALSE)</f>
        <v>К1М</v>
      </c>
      <c r="D34" s="92">
        <v>87</v>
      </c>
      <c r="E34" s="108"/>
      <c r="F34" s="108"/>
      <c r="G34" s="108"/>
      <c r="H34" s="110"/>
      <c r="I34" s="108">
        <v>2</v>
      </c>
      <c r="J34" s="108">
        <v>2</v>
      </c>
      <c r="K34" s="108">
        <v>2</v>
      </c>
      <c r="L34" s="110">
        <v>2</v>
      </c>
      <c r="M34" s="108">
        <v>2</v>
      </c>
      <c r="N34" s="108"/>
      <c r="O34" s="108"/>
      <c r="P34" s="108">
        <v>2</v>
      </c>
      <c r="Q34" s="108">
        <v>2</v>
      </c>
      <c r="R34" s="108"/>
      <c r="S34" s="108"/>
      <c r="T34" s="108">
        <v>2</v>
      </c>
      <c r="U34" s="108">
        <v>2</v>
      </c>
      <c r="V34" s="108"/>
      <c r="W34" s="126"/>
      <c r="X34" s="162"/>
      <c r="Y34" s="163"/>
      <c r="Z34" s="163"/>
      <c r="AA34" s="155"/>
      <c r="AB34" s="159"/>
      <c r="AC34" s="158"/>
      <c r="AD34" s="149"/>
    </row>
    <row r="35" spans="1:30" x14ac:dyDescent="0.3">
      <c r="A35" s="82" t="str">
        <f>VLOOKUP(D:D,[1]заявки!$1:$1048576,2,FALSE)</f>
        <v>Коржов</v>
      </c>
      <c r="B35" s="83" t="str">
        <f>VLOOKUP(D:D,[1]заявки!$1:$1048576,3,FALSE)</f>
        <v>Александр</v>
      </c>
      <c r="C35" s="83" t="str">
        <f>VLOOKUP(D:D,[1]заявки!$1:$1048576,5,FALSE)</f>
        <v>К1М</v>
      </c>
      <c r="D35" s="84">
        <v>63</v>
      </c>
      <c r="E35" s="111">
        <v>2</v>
      </c>
      <c r="F35" s="111"/>
      <c r="G35" s="111"/>
      <c r="H35" s="116"/>
      <c r="I35" s="111">
        <v>2</v>
      </c>
      <c r="J35" s="111">
        <v>2</v>
      </c>
      <c r="K35" s="111">
        <v>50</v>
      </c>
      <c r="L35" s="116">
        <v>2</v>
      </c>
      <c r="M35" s="111"/>
      <c r="N35" s="111"/>
      <c r="O35" s="111"/>
      <c r="P35" s="111"/>
      <c r="Q35" s="111">
        <v>2</v>
      </c>
      <c r="R35" s="111">
        <v>2</v>
      </c>
      <c r="S35" s="111"/>
      <c r="T35" s="111"/>
      <c r="U35" s="111">
        <v>2</v>
      </c>
      <c r="V35" s="111"/>
      <c r="W35" s="127"/>
      <c r="X35" s="160">
        <v>2.4999999999999998E-2</v>
      </c>
      <c r="Y35" s="154">
        <v>2.6863425925925926E-2</v>
      </c>
      <c r="Z35" s="154">
        <f>Y35-X35</f>
        <v>1.8634259259259281E-3</v>
      </c>
      <c r="AA35" s="154">
        <f>TIME(,,SUM(E35:W37))</f>
        <v>1.0185185185185184E-3</v>
      </c>
      <c r="AB35" s="157">
        <f>Z35+AA35</f>
        <v>2.8819444444444465E-3</v>
      </c>
      <c r="AC35" s="158"/>
      <c r="AD35" s="149"/>
    </row>
    <row r="36" spans="1:30" x14ac:dyDescent="0.3">
      <c r="A36" s="87" t="str">
        <f>VLOOKUP(D:D,[1]заявки!$1:$1048576,2,FALSE)</f>
        <v>Алексеев</v>
      </c>
      <c r="B36" s="88" t="str">
        <f>VLOOKUP(D:D,[1]заявки!$1:$1048576,3,FALSE)</f>
        <v>Сергей</v>
      </c>
      <c r="C36" s="88" t="str">
        <f>VLOOKUP(D:D,[1]заявки!$1:$1048576,5,FALSE)</f>
        <v>К1М</v>
      </c>
      <c r="D36" s="14">
        <v>87</v>
      </c>
      <c r="E36" s="89">
        <v>2</v>
      </c>
      <c r="F36" s="89"/>
      <c r="G36" s="89"/>
      <c r="H36" s="17"/>
      <c r="I36" s="89">
        <v>2</v>
      </c>
      <c r="J36" s="89">
        <v>2</v>
      </c>
      <c r="K36" s="89">
        <v>2</v>
      </c>
      <c r="L36" s="17"/>
      <c r="M36" s="89"/>
      <c r="N36" s="89">
        <v>2</v>
      </c>
      <c r="O36" s="89"/>
      <c r="P36" s="89"/>
      <c r="Q36" s="89">
        <v>2</v>
      </c>
      <c r="R36" s="89">
        <v>2</v>
      </c>
      <c r="S36" s="89"/>
      <c r="T36" s="89"/>
      <c r="U36" s="89">
        <v>2</v>
      </c>
      <c r="V36" s="89"/>
      <c r="W36" s="120"/>
      <c r="X36" s="152"/>
      <c r="Y36" s="155"/>
      <c r="Z36" s="155"/>
      <c r="AA36" s="155"/>
      <c r="AB36" s="158"/>
      <c r="AC36" s="158"/>
      <c r="AD36" s="149"/>
    </row>
    <row r="37" spans="1:30" ht="15" thickBot="1" x14ac:dyDescent="0.35">
      <c r="A37" s="100" t="str">
        <f>VLOOKUP(D:D,[1]заявки!$1:$1048576,2,FALSE)</f>
        <v>Манылов</v>
      </c>
      <c r="B37" s="101" t="str">
        <f>VLOOKUP(D:D,[1]заявки!$1:$1048576,3,FALSE)</f>
        <v>Дмитрий</v>
      </c>
      <c r="C37" s="101" t="str">
        <f>VLOOKUP(D:D,[1]заявки!$1:$1048576,5,FALSE)</f>
        <v>К1М</v>
      </c>
      <c r="D37" s="113">
        <v>30</v>
      </c>
      <c r="E37" s="117"/>
      <c r="F37" s="117"/>
      <c r="G37" s="117"/>
      <c r="H37" s="118"/>
      <c r="I37" s="117">
        <v>2</v>
      </c>
      <c r="J37" s="117"/>
      <c r="K37" s="117">
        <v>2</v>
      </c>
      <c r="L37" s="118"/>
      <c r="M37" s="117"/>
      <c r="N37" s="117">
        <v>2</v>
      </c>
      <c r="O37" s="117"/>
      <c r="P37" s="117"/>
      <c r="Q37" s="117">
        <v>2</v>
      </c>
      <c r="R37" s="117"/>
      <c r="S37" s="117"/>
      <c r="T37" s="117"/>
      <c r="U37" s="117"/>
      <c r="V37" s="117"/>
      <c r="W37" s="129"/>
      <c r="X37" s="162"/>
      <c r="Y37" s="163"/>
      <c r="Z37" s="163"/>
      <c r="AA37" s="155"/>
      <c r="AB37" s="159"/>
      <c r="AC37" s="161"/>
      <c r="AD37" s="150"/>
    </row>
    <row r="38" spans="1:30" x14ac:dyDescent="0.3">
      <c r="A38" s="82" t="str">
        <f>VLOOKUP(D:D,[1]заявки!$1:$1048576,2,FALSE)</f>
        <v>Ляшков</v>
      </c>
      <c r="B38" s="83" t="str">
        <f>VLOOKUP(D:D,[1]заявки!$1:$1048576,3,FALSE)</f>
        <v>Вован</v>
      </c>
      <c r="C38" s="83" t="str">
        <f>VLOOKUP(D:D,[1]заявки!$1:$1048576,5,FALSE)</f>
        <v>К1М</v>
      </c>
      <c r="D38" s="84">
        <v>15</v>
      </c>
      <c r="E38" s="85"/>
      <c r="F38" s="85"/>
      <c r="G38" s="85"/>
      <c r="H38" s="86"/>
      <c r="I38" s="85"/>
      <c r="J38" s="85">
        <v>2</v>
      </c>
      <c r="K38" s="85">
        <v>2</v>
      </c>
      <c r="L38" s="86">
        <v>2</v>
      </c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119"/>
      <c r="X38" s="160">
        <v>6.9444444444444441E-3</v>
      </c>
      <c r="Y38" s="154">
        <v>8.3439814814814817E-3</v>
      </c>
      <c r="Z38" s="154">
        <f>Y38-X38</f>
        <v>1.3995370370370377E-3</v>
      </c>
      <c r="AA38" s="154">
        <f>TIME(,,SUM(E38:W40))</f>
        <v>1.1574074074074073E-4</v>
      </c>
      <c r="AB38" s="157">
        <f t="shared" ref="AB38" si="16">Z38+AA38</f>
        <v>1.5152777777777784E-3</v>
      </c>
      <c r="AC38" s="157">
        <f t="shared" ref="AC38" si="17">MIN(AB38:AB43)</f>
        <v>1.4487268518518523E-3</v>
      </c>
      <c r="AD38" s="148"/>
    </row>
    <row r="39" spans="1:30" x14ac:dyDescent="0.3">
      <c r="A39" s="87" t="str">
        <f>VLOOKUP(D:D,[1]заявки!$1:$1048576,2,FALSE)</f>
        <v>Гротов</v>
      </c>
      <c r="B39" s="88" t="str">
        <f>VLOOKUP(D:D,[1]заявки!$1:$1048576,3,FALSE)</f>
        <v>Александр</v>
      </c>
      <c r="C39" s="88" t="str">
        <f>VLOOKUP(D:D,[1]заявки!$1:$1048576,5,FALSE)</f>
        <v>к1м</v>
      </c>
      <c r="D39" s="14">
        <v>46</v>
      </c>
      <c r="E39" s="89"/>
      <c r="F39" s="89"/>
      <c r="G39" s="89"/>
      <c r="H39" s="17"/>
      <c r="I39" s="89"/>
      <c r="J39" s="89">
        <v>2</v>
      </c>
      <c r="K39" s="89">
        <v>2</v>
      </c>
      <c r="L39" s="17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120"/>
      <c r="X39" s="152"/>
      <c r="Y39" s="155"/>
      <c r="Z39" s="155"/>
      <c r="AA39" s="155"/>
      <c r="AB39" s="158"/>
      <c r="AC39" s="158"/>
      <c r="AD39" s="149"/>
    </row>
    <row r="40" spans="1:30" ht="15" thickBot="1" x14ac:dyDescent="0.35">
      <c r="A40" s="90" t="str">
        <f>VLOOKUP(D:D,[1]заявки!$1:$1048576,2,FALSE)</f>
        <v>Хомченко</v>
      </c>
      <c r="B40" s="91" t="str">
        <f>VLOOKUP(D:D,[1]заявки!$1:$1048576,3,FALSE)</f>
        <v>Андрей</v>
      </c>
      <c r="C40" s="91" t="str">
        <f>VLOOKUP(D:D,[1]заявки!$1:$1048576,5,FALSE)</f>
        <v>к1м</v>
      </c>
      <c r="D40" s="92">
        <v>56</v>
      </c>
      <c r="E40" s="93"/>
      <c r="F40" s="93"/>
      <c r="G40" s="93"/>
      <c r="H40" s="94"/>
      <c r="I40" s="93"/>
      <c r="J40" s="93"/>
      <c r="K40" s="93"/>
      <c r="L40" s="94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121"/>
      <c r="X40" s="152"/>
      <c r="Y40" s="155"/>
      <c r="Z40" s="155"/>
      <c r="AA40" s="155"/>
      <c r="AB40" s="159"/>
      <c r="AC40" s="158"/>
      <c r="AD40" s="149"/>
    </row>
    <row r="41" spans="1:30" x14ac:dyDescent="0.3">
      <c r="A41" s="82" t="str">
        <f>VLOOKUP(D:D,[1]заявки!$1:$1048576,2,FALSE)</f>
        <v>Ляшков</v>
      </c>
      <c r="B41" s="83" t="str">
        <f>VLOOKUP(D:D,[1]заявки!$1:$1048576,3,FALSE)</f>
        <v>Вован</v>
      </c>
      <c r="C41" s="83" t="str">
        <f>VLOOKUP(D:D,[1]заявки!$1:$1048576,5,FALSE)</f>
        <v>К1М</v>
      </c>
      <c r="D41" s="95">
        <v>15</v>
      </c>
      <c r="E41" s="96"/>
      <c r="F41" s="96"/>
      <c r="G41" s="96"/>
      <c r="H41" s="97"/>
      <c r="I41" s="96"/>
      <c r="J41" s="96"/>
      <c r="K41" s="96"/>
      <c r="L41" s="97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122"/>
      <c r="X41" s="151">
        <v>1.5972222222222224E-2</v>
      </c>
      <c r="Y41" s="154">
        <v>1.7374652777777781E-2</v>
      </c>
      <c r="Z41" s="154">
        <f>Y41-X41</f>
        <v>1.4024305555555561E-3</v>
      </c>
      <c r="AA41" s="154">
        <f>TIME(,,SUM(E41:W43))</f>
        <v>4.6296296296296294E-5</v>
      </c>
      <c r="AB41" s="157">
        <f t="shared" ref="AB41" si="18">Z41+AA41</f>
        <v>1.4487268518518523E-3</v>
      </c>
      <c r="AC41" s="158"/>
      <c r="AD41" s="149"/>
    </row>
    <row r="42" spans="1:30" x14ac:dyDescent="0.3">
      <c r="A42" s="87" t="str">
        <f>VLOOKUP(D:D,[1]заявки!$1:$1048576,2,FALSE)</f>
        <v>Гротов</v>
      </c>
      <c r="B42" s="88" t="str">
        <f>VLOOKUP(D:D,[1]заявки!$1:$1048576,3,FALSE)</f>
        <v>Александр</v>
      </c>
      <c r="C42" s="88" t="str">
        <f>VLOOKUP(D:D,[1]заявки!$1:$1048576,5,FALSE)</f>
        <v>к1м</v>
      </c>
      <c r="D42" s="98">
        <v>46</v>
      </c>
      <c r="E42" s="99"/>
      <c r="F42" s="99"/>
      <c r="G42" s="99"/>
      <c r="H42" s="33"/>
      <c r="I42" s="99"/>
      <c r="J42" s="99"/>
      <c r="K42" s="99"/>
      <c r="L42" s="33">
        <v>2</v>
      </c>
      <c r="M42" s="99"/>
      <c r="N42" s="99"/>
      <c r="O42" s="99">
        <v>2</v>
      </c>
      <c r="P42" s="99"/>
      <c r="Q42" s="99"/>
      <c r="R42" s="99"/>
      <c r="S42" s="99"/>
      <c r="T42" s="99"/>
      <c r="U42" s="99"/>
      <c r="V42" s="99"/>
      <c r="W42" s="123"/>
      <c r="X42" s="152"/>
      <c r="Y42" s="155"/>
      <c r="Z42" s="155"/>
      <c r="AA42" s="155"/>
      <c r="AB42" s="158"/>
      <c r="AC42" s="158"/>
      <c r="AD42" s="149"/>
    </row>
    <row r="43" spans="1:30" ht="15" thickBot="1" x14ac:dyDescent="0.35">
      <c r="A43" s="100" t="str">
        <f>VLOOKUP(D:D,[1]заявки!$1:$1048576,2,FALSE)</f>
        <v>Хомченко</v>
      </c>
      <c r="B43" s="101" t="str">
        <f>VLOOKUP(D:D,[1]заявки!$1:$1048576,3,FALSE)</f>
        <v>Андрей</v>
      </c>
      <c r="C43" s="101" t="str">
        <f>VLOOKUP(D:D,[1]заявки!$1:$1048576,5,FALSE)</f>
        <v>к1м</v>
      </c>
      <c r="D43" s="102">
        <v>56</v>
      </c>
      <c r="E43" s="103"/>
      <c r="F43" s="103"/>
      <c r="G43" s="103"/>
      <c r="H43" s="104"/>
      <c r="I43" s="103"/>
      <c r="J43" s="103"/>
      <c r="K43" s="103"/>
      <c r="L43" s="104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24"/>
      <c r="X43" s="153"/>
      <c r="Y43" s="156"/>
      <c r="Z43" s="156"/>
      <c r="AA43" s="155"/>
      <c r="AB43" s="159"/>
      <c r="AC43" s="161"/>
      <c r="AD43" s="150"/>
    </row>
  </sheetData>
  <mergeCells count="84">
    <mergeCell ref="AD2:AD7"/>
    <mergeCell ref="X5:X7"/>
    <mergeCell ref="Y5:Y7"/>
    <mergeCell ref="Z5:Z7"/>
    <mergeCell ref="AA5:AA7"/>
    <mergeCell ref="AB5:AB7"/>
    <mergeCell ref="X2:X4"/>
    <mergeCell ref="Y2:Y4"/>
    <mergeCell ref="Z2:Z4"/>
    <mergeCell ref="AA2:AA4"/>
    <mergeCell ref="AB2:AB4"/>
    <mergeCell ref="AC2:AC7"/>
    <mergeCell ref="AD8:AD13"/>
    <mergeCell ref="X11:X13"/>
    <mergeCell ref="Y11:Y13"/>
    <mergeCell ref="Z11:Z13"/>
    <mergeCell ref="AA11:AA13"/>
    <mergeCell ref="AB11:AB13"/>
    <mergeCell ref="X8:X10"/>
    <mergeCell ref="Y8:Y10"/>
    <mergeCell ref="Z8:Z10"/>
    <mergeCell ref="AA8:AA10"/>
    <mergeCell ref="AB8:AB10"/>
    <mergeCell ref="AC8:AC13"/>
    <mergeCell ref="AD14:AD19"/>
    <mergeCell ref="X17:X19"/>
    <mergeCell ref="Y17:Y19"/>
    <mergeCell ref="Z17:Z19"/>
    <mergeCell ref="AA17:AA19"/>
    <mergeCell ref="AB17:AB19"/>
    <mergeCell ref="X14:X16"/>
    <mergeCell ref="Y14:Y16"/>
    <mergeCell ref="Z14:Z16"/>
    <mergeCell ref="AA14:AA16"/>
    <mergeCell ref="AB14:AB16"/>
    <mergeCell ref="AC14:AC19"/>
    <mergeCell ref="AD20:AD25"/>
    <mergeCell ref="X23:X25"/>
    <mergeCell ref="Y23:Y25"/>
    <mergeCell ref="Z23:Z25"/>
    <mergeCell ref="AA23:AA25"/>
    <mergeCell ref="AB23:AB25"/>
    <mergeCell ref="X20:X22"/>
    <mergeCell ref="Y20:Y22"/>
    <mergeCell ref="Z20:Z22"/>
    <mergeCell ref="AA20:AA22"/>
    <mergeCell ref="AB20:AB22"/>
    <mergeCell ref="AC20:AC25"/>
    <mergeCell ref="AD26:AD31"/>
    <mergeCell ref="X29:X31"/>
    <mergeCell ref="Y29:Y31"/>
    <mergeCell ref="Z29:Z31"/>
    <mergeCell ref="AA29:AA31"/>
    <mergeCell ref="AB29:AB31"/>
    <mergeCell ref="X26:X28"/>
    <mergeCell ref="Y26:Y28"/>
    <mergeCell ref="Z26:Z28"/>
    <mergeCell ref="AA26:AA28"/>
    <mergeCell ref="AB26:AB28"/>
    <mergeCell ref="AC26:AC31"/>
    <mergeCell ref="AD32:AD37"/>
    <mergeCell ref="X35:X37"/>
    <mergeCell ref="Y35:Y37"/>
    <mergeCell ref="Z35:Z37"/>
    <mergeCell ref="AA35:AA37"/>
    <mergeCell ref="AB35:AB37"/>
    <mergeCell ref="X32:X34"/>
    <mergeCell ref="Y32:Y34"/>
    <mergeCell ref="Z32:Z34"/>
    <mergeCell ref="AA32:AA34"/>
    <mergeCell ref="AB32:AB34"/>
    <mergeCell ref="AC32:AC37"/>
    <mergeCell ref="AD38:AD43"/>
    <mergeCell ref="X41:X43"/>
    <mergeCell ref="Y41:Y43"/>
    <mergeCell ref="Z41:Z43"/>
    <mergeCell ref="AA41:AA43"/>
    <mergeCell ref="AB41:AB43"/>
    <mergeCell ref="X38:X40"/>
    <mergeCell ref="Y38:Y40"/>
    <mergeCell ref="Z38:Z40"/>
    <mergeCell ref="AA38:AA40"/>
    <mergeCell ref="AB38:AB40"/>
    <mergeCell ref="AC38:AC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C22" sqref="C22"/>
    </sheetView>
  </sheetViews>
  <sheetFormatPr defaultRowHeight="14.4" x14ac:dyDescent="0.3"/>
  <cols>
    <col min="1" max="1" width="11" customWidth="1"/>
    <col min="2" max="2" width="11.21875" customWidth="1"/>
  </cols>
  <sheetData>
    <row r="1" spans="1:12" ht="22.2" thickBot="1" x14ac:dyDescent="0.35">
      <c r="A1" s="130" t="s">
        <v>0</v>
      </c>
      <c r="B1" s="130" t="s">
        <v>1</v>
      </c>
      <c r="C1" s="130" t="s">
        <v>2</v>
      </c>
      <c r="D1" s="131" t="s">
        <v>3</v>
      </c>
      <c r="E1" s="132" t="s">
        <v>4</v>
      </c>
      <c r="F1" s="133">
        <v>8</v>
      </c>
      <c r="G1" s="76" t="s">
        <v>25</v>
      </c>
      <c r="H1" s="77" t="s">
        <v>26</v>
      </c>
      <c r="I1" s="134" t="s">
        <v>27</v>
      </c>
      <c r="J1" s="135" t="s">
        <v>28</v>
      </c>
      <c r="K1" s="136" t="s">
        <v>29</v>
      </c>
      <c r="L1" s="137" t="s">
        <v>101</v>
      </c>
    </row>
    <row r="2" spans="1:12" x14ac:dyDescent="0.3">
      <c r="A2" s="88" t="s">
        <v>44</v>
      </c>
      <c r="B2" s="88" t="s">
        <v>51</v>
      </c>
      <c r="C2" s="88" t="s">
        <v>52</v>
      </c>
      <c r="D2" s="14">
        <v>56</v>
      </c>
      <c r="E2" s="138">
        <v>1</v>
      </c>
      <c r="F2" s="57"/>
      <c r="G2" s="139">
        <v>1.4236111111111111E-2</v>
      </c>
      <c r="H2" s="140">
        <v>1.4843865740740739E-2</v>
      </c>
      <c r="I2" s="140">
        <v>6.0775462962962823E-4</v>
      </c>
      <c r="J2" s="141">
        <v>0</v>
      </c>
      <c r="K2" s="140">
        <v>6.0775462962962823E-4</v>
      </c>
      <c r="L2" s="137">
        <f t="shared" ref="L2:L21" si="0">IFERROR(IF(K2&gt;0,_xlfn.RANK.EQ(K2,K$2:K$21,1)),"")</f>
        <v>1</v>
      </c>
    </row>
    <row r="3" spans="1:12" x14ac:dyDescent="0.3">
      <c r="A3" s="88" t="s">
        <v>67</v>
      </c>
      <c r="B3" s="88" t="s">
        <v>68</v>
      </c>
      <c r="C3" s="88" t="s">
        <v>59</v>
      </c>
      <c r="D3" s="14">
        <v>25</v>
      </c>
      <c r="E3" s="138">
        <v>1</v>
      </c>
      <c r="F3" s="17"/>
      <c r="G3" s="139">
        <v>9.3749999999999997E-3</v>
      </c>
      <c r="H3" s="140">
        <v>9.9883101851851851E-3</v>
      </c>
      <c r="I3" s="140">
        <v>6.1331018518518549E-4</v>
      </c>
      <c r="J3" s="141">
        <v>0</v>
      </c>
      <c r="K3" s="140">
        <v>6.1331018518518549E-4</v>
      </c>
      <c r="L3" s="137">
        <f t="shared" si="0"/>
        <v>2</v>
      </c>
    </row>
    <row r="4" spans="1:12" x14ac:dyDescent="0.3">
      <c r="A4" s="88" t="s">
        <v>86</v>
      </c>
      <c r="B4" s="88" t="s">
        <v>51</v>
      </c>
      <c r="C4" s="88" t="s">
        <v>52</v>
      </c>
      <c r="D4" s="14">
        <v>69</v>
      </c>
      <c r="E4" s="138">
        <v>1</v>
      </c>
      <c r="F4" s="17"/>
      <c r="G4" s="139">
        <v>1.7708333333333333E-2</v>
      </c>
      <c r="H4" s="140">
        <v>1.8324421296296297E-2</v>
      </c>
      <c r="I4" s="140">
        <v>6.1608796296296411E-4</v>
      </c>
      <c r="J4" s="141">
        <v>0</v>
      </c>
      <c r="K4" s="140">
        <v>6.1608796296296411E-4</v>
      </c>
      <c r="L4" s="137">
        <f t="shared" si="0"/>
        <v>3</v>
      </c>
    </row>
    <row r="5" spans="1:12" x14ac:dyDescent="0.3">
      <c r="A5" s="88" t="s">
        <v>57</v>
      </c>
      <c r="B5" s="88" t="s">
        <v>58</v>
      </c>
      <c r="C5" s="88" t="s">
        <v>59</v>
      </c>
      <c r="D5" s="14">
        <v>6</v>
      </c>
      <c r="E5" s="138">
        <v>1</v>
      </c>
      <c r="F5" s="17"/>
      <c r="G5" s="139">
        <v>1.4930555555555556E-2</v>
      </c>
      <c r="H5" s="140">
        <v>1.554675925925926E-2</v>
      </c>
      <c r="I5" s="140">
        <v>6.1620370370370388E-4</v>
      </c>
      <c r="J5" s="141">
        <v>0</v>
      </c>
      <c r="K5" s="140">
        <v>6.1620370370370388E-4</v>
      </c>
      <c r="L5" s="137">
        <f t="shared" si="0"/>
        <v>4</v>
      </c>
    </row>
    <row r="6" spans="1:12" x14ac:dyDescent="0.3">
      <c r="A6" s="88" t="s">
        <v>60</v>
      </c>
      <c r="B6" s="88" t="s">
        <v>61</v>
      </c>
      <c r="C6" s="88" t="s">
        <v>52</v>
      </c>
      <c r="D6" s="14">
        <v>10</v>
      </c>
      <c r="E6" s="138">
        <v>1</v>
      </c>
      <c r="F6" s="17"/>
      <c r="G6" s="139">
        <v>4.5138888888888893E-3</v>
      </c>
      <c r="H6" s="140">
        <v>5.1430555555555552E-3</v>
      </c>
      <c r="I6" s="140">
        <v>6.291666666666659E-4</v>
      </c>
      <c r="J6" s="141">
        <v>0</v>
      </c>
      <c r="K6" s="140">
        <v>6.291666666666659E-4</v>
      </c>
      <c r="L6" s="137">
        <f t="shared" si="0"/>
        <v>5</v>
      </c>
    </row>
    <row r="7" spans="1:12" x14ac:dyDescent="0.3">
      <c r="A7" s="88" t="s">
        <v>87</v>
      </c>
      <c r="B7" s="88" t="s">
        <v>70</v>
      </c>
      <c r="C7" s="88" t="s">
        <v>52</v>
      </c>
      <c r="D7" s="14">
        <v>75</v>
      </c>
      <c r="E7" s="138">
        <v>1</v>
      </c>
      <c r="F7" s="17"/>
      <c r="G7" s="139">
        <v>1.0069444444444445E-2</v>
      </c>
      <c r="H7" s="140">
        <v>1.0713888888888889E-2</v>
      </c>
      <c r="I7" s="140">
        <v>6.4444444444444401E-4</v>
      </c>
      <c r="J7" s="141">
        <v>0</v>
      </c>
      <c r="K7" s="140">
        <v>6.4444444444444401E-4</v>
      </c>
      <c r="L7" s="137">
        <f t="shared" si="0"/>
        <v>6</v>
      </c>
    </row>
    <row r="8" spans="1:12" x14ac:dyDescent="0.3">
      <c r="A8" s="88" t="s">
        <v>94</v>
      </c>
      <c r="B8" s="88" t="s">
        <v>85</v>
      </c>
      <c r="C8" s="88" t="s">
        <v>52</v>
      </c>
      <c r="D8" s="14">
        <v>86</v>
      </c>
      <c r="E8" s="138">
        <v>1</v>
      </c>
      <c r="F8" s="17"/>
      <c r="G8" s="139">
        <v>3.8194444444444443E-3</v>
      </c>
      <c r="H8" s="140">
        <v>4.4645833333333334E-3</v>
      </c>
      <c r="I8" s="140">
        <v>6.4513888888888911E-4</v>
      </c>
      <c r="J8" s="141">
        <v>0</v>
      </c>
      <c r="K8" s="140">
        <v>6.4513888888888911E-4</v>
      </c>
      <c r="L8" s="137">
        <f t="shared" si="0"/>
        <v>7</v>
      </c>
    </row>
    <row r="9" spans="1:12" x14ac:dyDescent="0.3">
      <c r="A9" s="88" t="s">
        <v>50</v>
      </c>
      <c r="B9" s="88" t="s">
        <v>51</v>
      </c>
      <c r="C9" s="88" t="s">
        <v>52</v>
      </c>
      <c r="D9" s="14">
        <v>1</v>
      </c>
      <c r="E9" s="138">
        <v>1</v>
      </c>
      <c r="F9" s="17"/>
      <c r="G9" s="139">
        <v>1.6319444444444445E-2</v>
      </c>
      <c r="H9" s="140">
        <v>1.6968055555555556E-2</v>
      </c>
      <c r="I9" s="140">
        <v>6.4861111111111022E-4</v>
      </c>
      <c r="J9" s="141">
        <v>0</v>
      </c>
      <c r="K9" s="140">
        <v>6.4861111111111022E-4</v>
      </c>
      <c r="L9" s="137">
        <f t="shared" si="0"/>
        <v>8</v>
      </c>
    </row>
    <row r="10" spans="1:12" x14ac:dyDescent="0.3">
      <c r="A10" s="88" t="s">
        <v>74</v>
      </c>
      <c r="B10" s="88" t="s">
        <v>68</v>
      </c>
      <c r="C10" s="88" t="s">
        <v>52</v>
      </c>
      <c r="D10" s="14">
        <v>46</v>
      </c>
      <c r="E10" s="138">
        <v>1</v>
      </c>
      <c r="F10" s="17"/>
      <c r="G10" s="139">
        <v>1.3541666666666667E-2</v>
      </c>
      <c r="H10" s="140">
        <v>1.4192245370370371E-2</v>
      </c>
      <c r="I10" s="140">
        <v>6.5057870370370356E-4</v>
      </c>
      <c r="J10" s="141">
        <v>0</v>
      </c>
      <c r="K10" s="140">
        <v>6.5057870370370356E-4</v>
      </c>
      <c r="L10" s="137">
        <f t="shared" si="0"/>
        <v>9</v>
      </c>
    </row>
    <row r="11" spans="1:12" x14ac:dyDescent="0.3">
      <c r="A11" s="88" t="s">
        <v>65</v>
      </c>
      <c r="B11" s="88" t="s">
        <v>66</v>
      </c>
      <c r="C11" s="88" t="s">
        <v>59</v>
      </c>
      <c r="D11" s="14">
        <v>15</v>
      </c>
      <c r="E11" s="138">
        <v>1</v>
      </c>
      <c r="F11" s="17"/>
      <c r="G11" s="139">
        <v>1.2152777777777778E-2</v>
      </c>
      <c r="H11" s="140">
        <v>1.2815509259259261E-2</v>
      </c>
      <c r="I11" s="140">
        <v>6.6273148148148289E-4</v>
      </c>
      <c r="J11" s="141">
        <v>0</v>
      </c>
      <c r="K11" s="140">
        <v>6.6273148148148289E-4</v>
      </c>
      <c r="L11" s="137">
        <f t="shared" si="0"/>
        <v>10</v>
      </c>
    </row>
    <row r="12" spans="1:12" x14ac:dyDescent="0.3">
      <c r="A12" s="88" t="s">
        <v>84</v>
      </c>
      <c r="B12" s="88" t="s">
        <v>85</v>
      </c>
      <c r="C12" s="88" t="s">
        <v>52</v>
      </c>
      <c r="D12" s="105">
        <v>66</v>
      </c>
      <c r="E12" s="138">
        <v>1</v>
      </c>
      <c r="F12" s="17"/>
      <c r="G12" s="139">
        <v>1.736111111111111E-3</v>
      </c>
      <c r="H12" s="140">
        <v>2.4025462962962963E-3</v>
      </c>
      <c r="I12" s="140">
        <v>6.6643518518518527E-4</v>
      </c>
      <c r="J12" s="141">
        <v>0</v>
      </c>
      <c r="K12" s="140">
        <v>6.6643518518518527E-4</v>
      </c>
      <c r="L12" s="137">
        <f t="shared" si="0"/>
        <v>11</v>
      </c>
    </row>
    <row r="13" spans="1:12" x14ac:dyDescent="0.3">
      <c r="A13" s="88" t="s">
        <v>96</v>
      </c>
      <c r="B13" s="88" t="s">
        <v>79</v>
      </c>
      <c r="C13" s="88" t="s">
        <v>52</v>
      </c>
      <c r="D13" s="14">
        <v>92</v>
      </c>
      <c r="E13" s="138">
        <v>1</v>
      </c>
      <c r="F13" s="17"/>
      <c r="G13" s="139">
        <v>7.2916666666666659E-3</v>
      </c>
      <c r="H13" s="140">
        <v>7.9599537037037035E-3</v>
      </c>
      <c r="I13" s="140">
        <v>6.6828703703703755E-4</v>
      </c>
      <c r="J13" s="141">
        <v>0</v>
      </c>
      <c r="K13" s="140">
        <v>6.6828703703703755E-4</v>
      </c>
      <c r="L13" s="137">
        <f t="shared" si="0"/>
        <v>12</v>
      </c>
    </row>
    <row r="14" spans="1:12" x14ac:dyDescent="0.3">
      <c r="A14" s="88" t="s">
        <v>92</v>
      </c>
      <c r="B14" s="88" t="s">
        <v>93</v>
      </c>
      <c r="C14" s="88" t="s">
        <v>52</v>
      </c>
      <c r="D14" s="14">
        <v>84</v>
      </c>
      <c r="E14" s="138">
        <v>1</v>
      </c>
      <c r="F14" s="17"/>
      <c r="G14" s="139">
        <v>1.7013888888888887E-2</v>
      </c>
      <c r="H14" s="140">
        <v>1.7690856481481481E-2</v>
      </c>
      <c r="I14" s="140">
        <v>6.7696759259259359E-4</v>
      </c>
      <c r="J14" s="141">
        <v>0</v>
      </c>
      <c r="K14" s="140">
        <v>6.7696759259259359E-4</v>
      </c>
      <c r="L14" s="137">
        <f t="shared" si="0"/>
        <v>13</v>
      </c>
    </row>
    <row r="15" spans="1:12" x14ac:dyDescent="0.3">
      <c r="A15" s="88" t="s">
        <v>53</v>
      </c>
      <c r="B15" s="88" t="s">
        <v>54</v>
      </c>
      <c r="C15" s="88" t="s">
        <v>52</v>
      </c>
      <c r="D15" s="14">
        <v>3</v>
      </c>
      <c r="E15" s="138">
        <v>1</v>
      </c>
      <c r="F15" s="17"/>
      <c r="G15" s="139">
        <v>5.208333333333333E-3</v>
      </c>
      <c r="H15" s="140">
        <v>5.9033564814814808E-3</v>
      </c>
      <c r="I15" s="140">
        <v>6.9502314814814774E-4</v>
      </c>
      <c r="J15" s="141">
        <v>0</v>
      </c>
      <c r="K15" s="140">
        <v>6.9502314814814774E-4</v>
      </c>
      <c r="L15" s="137">
        <f t="shared" si="0"/>
        <v>14</v>
      </c>
    </row>
    <row r="16" spans="1:12" x14ac:dyDescent="0.3">
      <c r="A16" s="88" t="s">
        <v>91</v>
      </c>
      <c r="B16" s="88" t="s">
        <v>79</v>
      </c>
      <c r="C16" s="88" t="s">
        <v>52</v>
      </c>
      <c r="D16" s="14">
        <v>83</v>
      </c>
      <c r="E16" s="138">
        <v>1</v>
      </c>
      <c r="F16" s="17"/>
      <c r="G16" s="139">
        <v>5.9027777777777776E-3</v>
      </c>
      <c r="H16" s="140">
        <v>6.6059027777777774E-3</v>
      </c>
      <c r="I16" s="140">
        <v>7.0312499999999976E-4</v>
      </c>
      <c r="J16" s="141">
        <v>0</v>
      </c>
      <c r="K16" s="140">
        <v>7.0312499999999976E-4</v>
      </c>
      <c r="L16" s="137">
        <f t="shared" si="0"/>
        <v>15</v>
      </c>
    </row>
    <row r="17" spans="1:12" ht="27.6" x14ac:dyDescent="0.3">
      <c r="A17" s="88" t="s">
        <v>89</v>
      </c>
      <c r="B17" s="88" t="s">
        <v>90</v>
      </c>
      <c r="C17" s="88" t="s">
        <v>52</v>
      </c>
      <c r="D17" s="14">
        <v>80</v>
      </c>
      <c r="E17" s="138">
        <v>1</v>
      </c>
      <c r="F17" s="33"/>
      <c r="G17" s="139">
        <v>1.909722222222222E-2</v>
      </c>
      <c r="H17" s="140">
        <v>1.9837499999999997E-2</v>
      </c>
      <c r="I17" s="140">
        <v>7.402777777777772E-4</v>
      </c>
      <c r="J17" s="141">
        <v>0</v>
      </c>
      <c r="K17" s="140">
        <v>7.402777777777772E-4</v>
      </c>
      <c r="L17" s="137">
        <f t="shared" si="0"/>
        <v>16</v>
      </c>
    </row>
    <row r="18" spans="1:12" x14ac:dyDescent="0.3">
      <c r="A18" s="88" t="s">
        <v>71</v>
      </c>
      <c r="B18" s="88" t="s">
        <v>72</v>
      </c>
      <c r="C18" s="88" t="s">
        <v>59</v>
      </c>
      <c r="D18" s="14">
        <v>30</v>
      </c>
      <c r="E18" s="138">
        <v>1</v>
      </c>
      <c r="F18" s="17"/>
      <c r="G18" s="139">
        <v>1.8402777777777778E-2</v>
      </c>
      <c r="H18" s="140">
        <v>1.915601851851852E-2</v>
      </c>
      <c r="I18" s="140">
        <v>7.5324074074074182E-4</v>
      </c>
      <c r="J18" s="141">
        <v>0</v>
      </c>
      <c r="K18" s="140">
        <v>7.5324074074074182E-4</v>
      </c>
      <c r="L18" s="137">
        <f t="shared" si="0"/>
        <v>17</v>
      </c>
    </row>
    <row r="19" spans="1:12" x14ac:dyDescent="0.3">
      <c r="A19" s="88" t="s">
        <v>95</v>
      </c>
      <c r="B19" s="88" t="s">
        <v>85</v>
      </c>
      <c r="C19" s="88" t="s">
        <v>59</v>
      </c>
      <c r="D19" s="14">
        <v>87</v>
      </c>
      <c r="E19" s="138">
        <v>1</v>
      </c>
      <c r="F19" s="17"/>
      <c r="G19" s="139">
        <v>1.5625E-2</v>
      </c>
      <c r="H19" s="140">
        <v>1.639490740740741E-2</v>
      </c>
      <c r="I19" s="140">
        <v>7.6990740740741012E-4</v>
      </c>
      <c r="J19" s="141">
        <v>0</v>
      </c>
      <c r="K19" s="140">
        <v>7.6990740740741012E-4</v>
      </c>
      <c r="L19" s="137">
        <f t="shared" si="0"/>
        <v>18</v>
      </c>
    </row>
    <row r="20" spans="1:12" x14ac:dyDescent="0.3">
      <c r="A20" s="88" t="s">
        <v>78</v>
      </c>
      <c r="B20" s="88" t="s">
        <v>79</v>
      </c>
      <c r="C20" s="88" t="s">
        <v>80</v>
      </c>
      <c r="D20" s="14">
        <v>53</v>
      </c>
      <c r="E20" s="138">
        <v>1</v>
      </c>
      <c r="F20" s="17"/>
      <c r="G20" s="139">
        <v>6.5972222222222222E-3</v>
      </c>
      <c r="H20" s="140">
        <v>7.6253472222222217E-3</v>
      </c>
      <c r="I20" s="140">
        <v>1.0281249999999995E-3</v>
      </c>
      <c r="J20" s="141">
        <v>0</v>
      </c>
      <c r="K20" s="140">
        <v>1.0281249999999995E-3</v>
      </c>
      <c r="L20" s="137">
        <f t="shared" si="0"/>
        <v>19</v>
      </c>
    </row>
    <row r="21" spans="1:12" x14ac:dyDescent="0.3">
      <c r="A21" s="88" t="s">
        <v>82</v>
      </c>
      <c r="B21" s="88" t="s">
        <v>83</v>
      </c>
      <c r="C21" s="88" t="s">
        <v>52</v>
      </c>
      <c r="D21" s="14">
        <v>65</v>
      </c>
      <c r="E21" s="138">
        <v>1</v>
      </c>
      <c r="F21" s="33">
        <v>50</v>
      </c>
      <c r="G21" s="139">
        <v>1.2847222222222223E-2</v>
      </c>
      <c r="H21" s="140">
        <v>1.3498842592592592E-2</v>
      </c>
      <c r="I21" s="140">
        <v>6.5162037037036838E-4</v>
      </c>
      <c r="J21" s="141">
        <v>5.7870370370370378E-4</v>
      </c>
      <c r="K21" s="140">
        <v>1.2303240740740721E-3</v>
      </c>
      <c r="L21" s="137">
        <f t="shared" si="0"/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sqref="A1:L6"/>
    </sheetView>
  </sheetViews>
  <sheetFormatPr defaultRowHeight="14.4" x14ac:dyDescent="0.3"/>
  <cols>
    <col min="1" max="1" width="12.21875" customWidth="1"/>
    <col min="2" max="2" width="11.44140625" customWidth="1"/>
  </cols>
  <sheetData>
    <row r="1" spans="1:12" ht="22.2" thickBot="1" x14ac:dyDescent="0.35">
      <c r="A1" s="130" t="s">
        <v>0</v>
      </c>
      <c r="B1" s="130" t="s">
        <v>1</v>
      </c>
      <c r="C1" s="130" t="s">
        <v>2</v>
      </c>
      <c r="D1" s="131" t="s">
        <v>3</v>
      </c>
      <c r="E1" s="132" t="s">
        <v>4</v>
      </c>
      <c r="F1" s="133">
        <v>8</v>
      </c>
      <c r="G1" s="76" t="s">
        <v>25</v>
      </c>
      <c r="H1" s="77" t="s">
        <v>26</v>
      </c>
      <c r="I1" s="134" t="s">
        <v>27</v>
      </c>
      <c r="J1" s="135" t="s">
        <v>28</v>
      </c>
      <c r="K1" s="136" t="s">
        <v>29</v>
      </c>
      <c r="L1" s="137" t="s">
        <v>101</v>
      </c>
    </row>
    <row r="2" spans="1:12" x14ac:dyDescent="0.3">
      <c r="A2" s="88" t="s">
        <v>46</v>
      </c>
      <c r="B2" s="88" t="s">
        <v>47</v>
      </c>
      <c r="C2" s="88" t="s">
        <v>41</v>
      </c>
      <c r="D2" s="14">
        <v>70</v>
      </c>
      <c r="E2" s="138">
        <v>1</v>
      </c>
      <c r="F2" s="33">
        <v>50</v>
      </c>
      <c r="G2" s="139">
        <v>2.4305555555555556E-3</v>
      </c>
      <c r="H2" s="140">
        <v>3.1393518518518519E-3</v>
      </c>
      <c r="I2" s="140">
        <v>7.0879629629629634E-4</v>
      </c>
      <c r="J2" s="141">
        <v>5.7870370370370378E-4</v>
      </c>
      <c r="K2" s="142">
        <v>1.2875E-3</v>
      </c>
      <c r="L2" s="137">
        <f>IFERROR(IF(K2&gt;0,_xlfn.RANK.EQ(K2,K$2:K$6,1)),"")</f>
        <v>4</v>
      </c>
    </row>
    <row r="3" spans="1:12" x14ac:dyDescent="0.3">
      <c r="A3" s="88" t="s">
        <v>39</v>
      </c>
      <c r="B3" s="88" t="s">
        <v>40</v>
      </c>
      <c r="C3" s="88" t="s">
        <v>41</v>
      </c>
      <c r="D3" s="14">
        <v>31</v>
      </c>
      <c r="E3" s="138">
        <v>1</v>
      </c>
      <c r="F3" s="17"/>
      <c r="G3" s="139">
        <v>3.1249999999999997E-3</v>
      </c>
      <c r="H3" s="140">
        <v>3.8096064814814811E-3</v>
      </c>
      <c r="I3" s="140">
        <v>6.8460648148148135E-4</v>
      </c>
      <c r="J3" s="141">
        <v>0</v>
      </c>
      <c r="K3" s="142">
        <v>6.8460648148148135E-4</v>
      </c>
      <c r="L3" s="137">
        <f t="shared" ref="L3:L6" si="0">IFERROR(IF(K3&gt;0,_xlfn.RANK.EQ(K3,K$2:K$6,1)),"")</f>
        <v>1</v>
      </c>
    </row>
    <row r="4" spans="1:12" x14ac:dyDescent="0.3">
      <c r="A4" s="88" t="s">
        <v>48</v>
      </c>
      <c r="B4" s="88" t="s">
        <v>34</v>
      </c>
      <c r="C4" s="88" t="s">
        <v>35</v>
      </c>
      <c r="D4" s="14">
        <v>89</v>
      </c>
      <c r="E4" s="138">
        <v>1</v>
      </c>
      <c r="F4" s="17"/>
      <c r="G4" s="139">
        <v>7.9861111111111122E-3</v>
      </c>
      <c r="H4" s="140">
        <v>9.3762731481481492E-3</v>
      </c>
      <c r="I4" s="140">
        <v>1.390162037037037E-3</v>
      </c>
      <c r="J4" s="141">
        <v>0</v>
      </c>
      <c r="K4" s="142">
        <v>1.390162037037037E-3</v>
      </c>
      <c r="L4" s="137">
        <f t="shared" si="0"/>
        <v>5</v>
      </c>
    </row>
    <row r="5" spans="1:12" x14ac:dyDescent="0.3">
      <c r="A5" s="88" t="s">
        <v>44</v>
      </c>
      <c r="B5" s="88" t="s">
        <v>45</v>
      </c>
      <c r="C5" s="88" t="s">
        <v>41</v>
      </c>
      <c r="D5" s="14">
        <v>60</v>
      </c>
      <c r="E5" s="138">
        <v>1</v>
      </c>
      <c r="F5" s="17"/>
      <c r="G5" s="139">
        <v>1.0763888888888891E-2</v>
      </c>
      <c r="H5" s="140">
        <v>1.1506365740740742E-2</v>
      </c>
      <c r="I5" s="140">
        <v>7.424768518518518E-4</v>
      </c>
      <c r="J5" s="141">
        <v>0</v>
      </c>
      <c r="K5" s="142">
        <v>7.424768518518518E-4</v>
      </c>
      <c r="L5" s="137">
        <f t="shared" si="0"/>
        <v>2</v>
      </c>
    </row>
    <row r="6" spans="1:12" x14ac:dyDescent="0.3">
      <c r="A6" s="88" t="s">
        <v>43</v>
      </c>
      <c r="B6" s="88" t="s">
        <v>40</v>
      </c>
      <c r="C6" s="88" t="s">
        <v>35</v>
      </c>
      <c r="D6" s="14">
        <v>58</v>
      </c>
      <c r="E6" s="138">
        <v>1</v>
      </c>
      <c r="F6" s="17"/>
      <c r="G6" s="139">
        <v>1.1458333333333334E-2</v>
      </c>
      <c r="H6" s="140">
        <v>1.2335300925925927E-2</v>
      </c>
      <c r="I6" s="140">
        <v>8.7696759259259238E-4</v>
      </c>
      <c r="J6" s="141">
        <v>0</v>
      </c>
      <c r="K6" s="142">
        <v>8.7696759259259238E-4</v>
      </c>
      <c r="L6" s="137">
        <f t="shared" si="0"/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"/>
  <sheetViews>
    <sheetView workbookViewId="0">
      <selection activeCell="T14" sqref="T14"/>
    </sheetView>
  </sheetViews>
  <sheetFormatPr defaultRowHeight="14.4" x14ac:dyDescent="0.3"/>
  <cols>
    <col min="1" max="1" width="9.77734375" bestFit="1" customWidth="1"/>
    <col min="2" max="2" width="9.21875" bestFit="1" customWidth="1"/>
    <col min="3" max="3" width="2.77734375" bestFit="1" customWidth="1"/>
    <col min="4" max="4" width="7.44140625" bestFit="1" customWidth="1"/>
    <col min="5" max="5" width="6.109375" bestFit="1" customWidth="1"/>
    <col min="6" max="24" width="3.77734375" customWidth="1"/>
    <col min="25" max="25" width="2.33203125" bestFit="1" customWidth="1"/>
    <col min="26" max="26" width="5.5546875" bestFit="1" customWidth="1"/>
    <col min="27" max="27" width="5.77734375" bestFit="1" customWidth="1"/>
    <col min="28" max="28" width="5.5546875" bestFit="1" customWidth="1"/>
    <col min="29" max="29" width="6" bestFit="1" customWidth="1"/>
    <col min="30" max="30" width="6.88671875" bestFit="1" customWidth="1"/>
    <col min="31" max="31" width="9.44140625" customWidth="1"/>
  </cols>
  <sheetData>
    <row r="1" spans="1:31" ht="22.2" thickBot="1" x14ac:dyDescent="0.35">
      <c r="A1" s="130" t="s">
        <v>0</v>
      </c>
      <c r="B1" s="130" t="s">
        <v>1</v>
      </c>
      <c r="C1" s="130" t="s">
        <v>2</v>
      </c>
      <c r="D1" s="131" t="s">
        <v>3</v>
      </c>
      <c r="E1" s="132" t="s">
        <v>4</v>
      </c>
      <c r="F1" s="143">
        <v>1</v>
      </c>
      <c r="G1" s="144">
        <v>2</v>
      </c>
      <c r="H1" s="144">
        <v>3</v>
      </c>
      <c r="I1" s="133">
        <v>4</v>
      </c>
      <c r="J1" s="144">
        <v>5</v>
      </c>
      <c r="K1" s="144">
        <v>6</v>
      </c>
      <c r="L1" s="144">
        <v>7</v>
      </c>
      <c r="M1" s="133">
        <v>8</v>
      </c>
      <c r="N1" s="144">
        <v>9</v>
      </c>
      <c r="O1" s="144">
        <v>10</v>
      </c>
      <c r="P1" s="144">
        <v>11</v>
      </c>
      <c r="Q1" s="144">
        <v>12</v>
      </c>
      <c r="R1" s="144">
        <v>13</v>
      </c>
      <c r="S1" s="144">
        <v>14</v>
      </c>
      <c r="T1" s="144">
        <v>15</v>
      </c>
      <c r="U1" s="144">
        <v>16</v>
      </c>
      <c r="V1" s="144">
        <v>17</v>
      </c>
      <c r="W1" s="144">
        <v>18</v>
      </c>
      <c r="X1" s="144">
        <v>19</v>
      </c>
      <c r="Y1" s="144">
        <v>20</v>
      </c>
      <c r="Z1" s="76" t="s">
        <v>25</v>
      </c>
      <c r="AA1" s="76" t="s">
        <v>26</v>
      </c>
      <c r="AB1" s="135" t="s">
        <v>27</v>
      </c>
      <c r="AC1" s="135" t="s">
        <v>28</v>
      </c>
      <c r="AD1" s="136" t="s">
        <v>29</v>
      </c>
      <c r="AE1" s="147" t="s">
        <v>31</v>
      </c>
    </row>
    <row r="2" spans="1:31" x14ac:dyDescent="0.3">
      <c r="A2" s="88" t="s">
        <v>102</v>
      </c>
      <c r="B2" s="88" t="s">
        <v>40</v>
      </c>
      <c r="C2" s="88"/>
      <c r="D2" s="105">
        <v>14</v>
      </c>
      <c r="E2" s="138">
        <v>1</v>
      </c>
      <c r="F2" s="145"/>
      <c r="G2" s="145"/>
      <c r="H2" s="145"/>
      <c r="I2" s="145"/>
      <c r="J2" s="145"/>
      <c r="K2" s="145"/>
      <c r="L2" s="145"/>
      <c r="M2" s="145">
        <v>10</v>
      </c>
      <c r="N2" s="145">
        <v>10</v>
      </c>
      <c r="O2" s="145"/>
      <c r="P2" s="145">
        <v>10</v>
      </c>
      <c r="Q2" s="145">
        <v>10</v>
      </c>
      <c r="R2" s="145"/>
      <c r="S2" s="145">
        <v>2</v>
      </c>
      <c r="T2" s="145"/>
      <c r="U2" s="145"/>
      <c r="V2" s="145">
        <v>-5</v>
      </c>
      <c r="W2" s="145">
        <v>2</v>
      </c>
      <c r="X2" s="145"/>
      <c r="Y2" s="145"/>
      <c r="Z2" s="146">
        <v>2.5694444444444447E-2</v>
      </c>
      <c r="AA2" s="146">
        <v>2.7303240740740743E-2</v>
      </c>
      <c r="AB2" s="141">
        <f t="shared" ref="AB2:AB6" si="0">AA2-Z2</f>
        <v>1.6087962962962957E-3</v>
      </c>
      <c r="AC2" s="141">
        <f t="shared" ref="AC2:AC6" si="1">TIME(,,SUM(F2:W2))</f>
        <v>4.5138888888888892E-4</v>
      </c>
      <c r="AD2" s="141">
        <f t="shared" ref="AD2:AD6" si="2">AB2+AC2</f>
        <v>2.0601851851851844E-3</v>
      </c>
      <c r="AE2" s="123">
        <f>IFERROR(IF(AD2&gt;0,_xlfn.RANK.EQ(AD2,AD$2:AD$6,1)),"")</f>
        <v>3</v>
      </c>
    </row>
    <row r="3" spans="1:31" x14ac:dyDescent="0.3">
      <c r="A3" s="88" t="s">
        <v>103</v>
      </c>
      <c r="B3" s="88" t="s">
        <v>104</v>
      </c>
      <c r="C3" s="88"/>
      <c r="D3" s="14">
        <v>78</v>
      </c>
      <c r="E3" s="138">
        <v>2</v>
      </c>
      <c r="F3" s="89"/>
      <c r="G3" s="89"/>
      <c r="H3" s="89"/>
      <c r="I3" s="89">
        <v>-10</v>
      </c>
      <c r="J3" s="89"/>
      <c r="K3" s="89"/>
      <c r="L3" s="89"/>
      <c r="M3" s="145">
        <v>10</v>
      </c>
      <c r="N3" s="145">
        <v>10</v>
      </c>
      <c r="O3" s="89"/>
      <c r="P3" s="89">
        <v>10</v>
      </c>
      <c r="Q3" s="89"/>
      <c r="R3" s="89">
        <v>-5</v>
      </c>
      <c r="S3" s="89"/>
      <c r="T3" s="89"/>
      <c r="U3" s="89">
        <v>2</v>
      </c>
      <c r="V3" s="89">
        <v>-2</v>
      </c>
      <c r="W3" s="89"/>
      <c r="X3" s="89"/>
      <c r="Y3" s="89"/>
      <c r="Z3" s="139">
        <v>2.6388888888888889E-2</v>
      </c>
      <c r="AA3" s="139">
        <v>2.8275462962962964E-2</v>
      </c>
      <c r="AB3" s="142">
        <f t="shared" si="0"/>
        <v>1.8865740740740752E-3</v>
      </c>
      <c r="AC3" s="141">
        <f t="shared" si="1"/>
        <v>1.7361111111111112E-4</v>
      </c>
      <c r="AD3" s="142">
        <f t="shared" si="2"/>
        <v>2.0601851851851862E-3</v>
      </c>
      <c r="AE3" s="123">
        <f t="shared" ref="AE3:AE6" si="3">IFERROR(IF(AD3&gt;0,_xlfn.RANK.EQ(AD3,AD$2:AD$6,1)),"")</f>
        <v>4</v>
      </c>
    </row>
    <row r="4" spans="1:31" x14ac:dyDescent="0.3">
      <c r="A4" s="88" t="s">
        <v>105</v>
      </c>
      <c r="B4" s="88" t="s">
        <v>85</v>
      </c>
      <c r="C4" s="88"/>
      <c r="D4" s="14">
        <v>5</v>
      </c>
      <c r="E4" s="138">
        <v>1</v>
      </c>
      <c r="F4" s="99"/>
      <c r="G4" s="99"/>
      <c r="H4" s="99"/>
      <c r="I4" s="99"/>
      <c r="J4" s="99"/>
      <c r="K4" s="99"/>
      <c r="L4" s="99"/>
      <c r="M4" s="145">
        <v>10</v>
      </c>
      <c r="N4" s="99"/>
      <c r="O4" s="99"/>
      <c r="P4" s="99"/>
      <c r="Q4" s="99">
        <v>2</v>
      </c>
      <c r="R4" s="99">
        <v>-5</v>
      </c>
      <c r="S4" s="99"/>
      <c r="T4" s="99"/>
      <c r="U4" s="99"/>
      <c r="V4" s="99">
        <v>-2</v>
      </c>
      <c r="W4" s="99"/>
      <c r="X4" s="99"/>
      <c r="Y4" s="99"/>
      <c r="Z4" s="139">
        <v>2.7430555555555555E-2</v>
      </c>
      <c r="AA4" s="139">
        <v>2.8761574074074075E-2</v>
      </c>
      <c r="AB4" s="142">
        <f t="shared" si="0"/>
        <v>1.3310185185185196E-3</v>
      </c>
      <c r="AC4" s="141">
        <f t="shared" si="1"/>
        <v>5.7870370370370366E-5</v>
      </c>
      <c r="AD4" s="142">
        <f t="shared" si="2"/>
        <v>1.38888888888889E-3</v>
      </c>
      <c r="AE4" s="123">
        <f t="shared" si="3"/>
        <v>1</v>
      </c>
    </row>
    <row r="5" spans="1:31" x14ac:dyDescent="0.3">
      <c r="A5" s="88" t="s">
        <v>106</v>
      </c>
      <c r="B5" s="88" t="s">
        <v>107</v>
      </c>
      <c r="C5" s="88"/>
      <c r="D5" s="14">
        <v>45</v>
      </c>
      <c r="E5" s="138">
        <v>2</v>
      </c>
      <c r="F5" s="89"/>
      <c r="G5" s="89"/>
      <c r="H5" s="89"/>
      <c r="I5" s="89">
        <v>-10</v>
      </c>
      <c r="J5" s="89"/>
      <c r="K5" s="89"/>
      <c r="L5" s="89"/>
      <c r="M5" s="145">
        <v>10</v>
      </c>
      <c r="N5" s="89"/>
      <c r="O5" s="89"/>
      <c r="P5" s="89">
        <v>2</v>
      </c>
      <c r="Q5" s="89">
        <v>2</v>
      </c>
      <c r="R5" s="89"/>
      <c r="S5" s="89"/>
      <c r="T5" s="89"/>
      <c r="U5" s="89">
        <v>2</v>
      </c>
      <c r="V5" s="89">
        <v>-5</v>
      </c>
      <c r="W5" s="89"/>
      <c r="X5" s="89"/>
      <c r="Y5" s="89"/>
      <c r="Z5" s="139">
        <v>2.8472222222222222E-2</v>
      </c>
      <c r="AA5" s="139">
        <v>3.0312499999999996E-2</v>
      </c>
      <c r="AB5" s="142">
        <f t="shared" si="0"/>
        <v>1.840277777777774E-3</v>
      </c>
      <c r="AC5" s="141">
        <f t="shared" si="1"/>
        <v>1.1574074074074073E-5</v>
      </c>
      <c r="AD5" s="142">
        <f t="shared" si="2"/>
        <v>1.851851851851848E-3</v>
      </c>
      <c r="AE5" s="123">
        <f t="shared" si="3"/>
        <v>2</v>
      </c>
    </row>
    <row r="6" spans="1:31" x14ac:dyDescent="0.3">
      <c r="A6" s="88"/>
      <c r="B6" s="88"/>
      <c r="C6" s="88"/>
      <c r="D6" s="14" t="s">
        <v>108</v>
      </c>
      <c r="E6" s="138">
        <v>1</v>
      </c>
      <c r="F6" s="89"/>
      <c r="G6" s="89"/>
      <c r="H6" s="89"/>
      <c r="I6" s="89"/>
      <c r="J6" s="89"/>
      <c r="K6" s="89"/>
      <c r="L6" s="89"/>
      <c r="M6" s="145">
        <v>10</v>
      </c>
      <c r="N6" s="89"/>
      <c r="O6" s="89"/>
      <c r="P6" s="145">
        <v>10</v>
      </c>
      <c r="Q6" s="145">
        <v>10</v>
      </c>
      <c r="R6" s="89"/>
      <c r="S6" s="89">
        <v>2</v>
      </c>
      <c r="T6" s="89"/>
      <c r="U6" s="89">
        <v>2</v>
      </c>
      <c r="V6" s="89">
        <v>-2</v>
      </c>
      <c r="W6" s="89"/>
      <c r="X6" s="89"/>
      <c r="Y6" s="89"/>
      <c r="Z6" s="139">
        <v>3.5069444444444445E-2</v>
      </c>
      <c r="AA6" s="139">
        <v>3.712962962962963E-2</v>
      </c>
      <c r="AB6" s="142">
        <f t="shared" si="0"/>
        <v>2.0601851851851857E-3</v>
      </c>
      <c r="AC6" s="141">
        <f t="shared" si="1"/>
        <v>3.7037037037037035E-4</v>
      </c>
      <c r="AD6" s="142">
        <f t="shared" si="2"/>
        <v>2.430555555555556E-3</v>
      </c>
      <c r="AE6" s="123">
        <f t="shared" si="3"/>
        <v>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4" sqref="A4:E12"/>
    </sheetView>
  </sheetViews>
  <sheetFormatPr defaultRowHeight="14.4" x14ac:dyDescent="0.3"/>
  <cols>
    <col min="1" max="1" width="19.109375" customWidth="1"/>
    <col min="2" max="2" width="14.77734375" customWidth="1"/>
    <col min="3" max="3" width="15.44140625" customWidth="1"/>
    <col min="4" max="4" width="11.109375" customWidth="1"/>
    <col min="5" max="5" width="8.5546875" bestFit="1" customWidth="1"/>
  </cols>
  <sheetData>
    <row r="1" spans="1:5" ht="23.4" x14ac:dyDescent="0.3">
      <c r="A1" s="164" t="s">
        <v>124</v>
      </c>
      <c r="B1" s="164"/>
      <c r="C1" s="164"/>
      <c r="D1" s="164"/>
      <c r="E1" s="164"/>
    </row>
    <row r="3" spans="1:5" ht="15" thickBot="1" x14ac:dyDescent="0.35"/>
    <row r="4" spans="1:5" ht="63.6" thickBot="1" x14ac:dyDescent="0.35">
      <c r="A4" s="165" t="s">
        <v>109</v>
      </c>
      <c r="B4" s="165" t="s">
        <v>110</v>
      </c>
      <c r="C4" s="165" t="s">
        <v>111</v>
      </c>
      <c r="D4" s="165" t="s">
        <v>112</v>
      </c>
      <c r="E4" s="165" t="s">
        <v>32</v>
      </c>
    </row>
    <row r="5" spans="1:5" ht="21.6" thickBot="1" x14ac:dyDescent="0.35">
      <c r="A5" s="166" t="s">
        <v>113</v>
      </c>
      <c r="B5" s="166" t="s">
        <v>77</v>
      </c>
      <c r="C5" s="166" t="s">
        <v>114</v>
      </c>
      <c r="D5" s="167">
        <v>285</v>
      </c>
      <c r="E5" s="167">
        <v>3</v>
      </c>
    </row>
    <row r="6" spans="1:5" ht="21.6" thickBot="1" x14ac:dyDescent="0.35">
      <c r="A6" s="166" t="s">
        <v>115</v>
      </c>
      <c r="B6" s="166" t="s">
        <v>116</v>
      </c>
      <c r="C6" s="166" t="s">
        <v>114</v>
      </c>
      <c r="D6" s="167">
        <v>360</v>
      </c>
      <c r="E6" s="167">
        <v>1</v>
      </c>
    </row>
    <row r="7" spans="1:5" ht="21.6" thickBot="1" x14ac:dyDescent="0.35">
      <c r="A7" s="166" t="s">
        <v>50</v>
      </c>
      <c r="B7" s="166" t="s">
        <v>51</v>
      </c>
      <c r="C7" s="167" t="s">
        <v>114</v>
      </c>
      <c r="D7" s="167">
        <v>290</v>
      </c>
      <c r="E7" s="167">
        <v>2</v>
      </c>
    </row>
    <row r="8" spans="1:5" ht="21.6" thickBot="1" x14ac:dyDescent="0.35">
      <c r="A8" s="166" t="s">
        <v>120</v>
      </c>
      <c r="B8" s="166" t="s">
        <v>121</v>
      </c>
      <c r="C8" s="167" t="s">
        <v>114</v>
      </c>
      <c r="D8" s="167">
        <v>200</v>
      </c>
      <c r="E8" s="167">
        <v>4</v>
      </c>
    </row>
    <row r="9" spans="1:5" ht="21.6" thickBot="1" x14ac:dyDescent="0.35">
      <c r="A9" s="166" t="s">
        <v>60</v>
      </c>
      <c r="B9" s="166" t="s">
        <v>61</v>
      </c>
      <c r="C9" s="167" t="s">
        <v>114</v>
      </c>
      <c r="D9" s="167">
        <v>50</v>
      </c>
      <c r="E9" s="167">
        <v>5</v>
      </c>
    </row>
    <row r="10" spans="1:5" ht="21.6" thickBot="1" x14ac:dyDescent="0.35">
      <c r="A10" s="166" t="s">
        <v>117</v>
      </c>
      <c r="B10" s="166" t="s">
        <v>118</v>
      </c>
      <c r="C10" s="167" t="s">
        <v>119</v>
      </c>
      <c r="D10" s="167">
        <v>30</v>
      </c>
      <c r="E10" s="167">
        <v>3</v>
      </c>
    </row>
    <row r="11" spans="1:5" ht="21.6" thickBot="1" x14ac:dyDescent="0.35">
      <c r="A11" s="166" t="s">
        <v>46</v>
      </c>
      <c r="B11" s="166" t="s">
        <v>47</v>
      </c>
      <c r="C11" s="166" t="s">
        <v>119</v>
      </c>
      <c r="D11" s="167">
        <v>90</v>
      </c>
      <c r="E11" s="167">
        <v>2</v>
      </c>
    </row>
    <row r="12" spans="1:5" ht="21.6" thickBot="1" x14ac:dyDescent="0.35">
      <c r="A12" s="166" t="s">
        <v>122</v>
      </c>
      <c r="B12" s="166" t="s">
        <v>123</v>
      </c>
      <c r="C12" s="166" t="s">
        <v>119</v>
      </c>
      <c r="D12" s="167">
        <v>140</v>
      </c>
      <c r="E12" s="167">
        <v>1</v>
      </c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tabSelected="1" workbookViewId="0">
      <selection activeCell="B7" sqref="B7"/>
    </sheetView>
  </sheetViews>
  <sheetFormatPr defaultRowHeight="14.4" x14ac:dyDescent="0.3"/>
  <cols>
    <col min="1" max="1" width="21.77734375" customWidth="1"/>
    <col min="2" max="2" width="18.109375" customWidth="1"/>
    <col min="3" max="3" width="16.44140625" style="38" customWidth="1"/>
    <col min="4" max="4" width="9.6640625" customWidth="1"/>
  </cols>
  <sheetData>
    <row r="2" spans="1:4" x14ac:dyDescent="0.3">
      <c r="B2" s="38" t="s">
        <v>125</v>
      </c>
    </row>
    <row r="4" spans="1:4" ht="15" thickBot="1" x14ac:dyDescent="0.35"/>
    <row r="5" spans="1:4" ht="42.6" thickBot="1" x14ac:dyDescent="0.35">
      <c r="A5" s="165" t="s">
        <v>109</v>
      </c>
      <c r="B5" s="165" t="s">
        <v>110</v>
      </c>
      <c r="C5" s="165" t="s">
        <v>111</v>
      </c>
      <c r="D5" s="165" t="s">
        <v>32</v>
      </c>
    </row>
    <row r="6" spans="1:4" ht="21.6" thickBot="1" x14ac:dyDescent="0.35">
      <c r="A6" s="166" t="s">
        <v>65</v>
      </c>
      <c r="B6" s="166" t="s">
        <v>66</v>
      </c>
      <c r="C6" s="167" t="s">
        <v>114</v>
      </c>
      <c r="D6" s="167">
        <v>1</v>
      </c>
    </row>
    <row r="7" spans="1:4" ht="21.6" thickBot="1" x14ac:dyDescent="0.35">
      <c r="A7" s="166" t="s">
        <v>50</v>
      </c>
      <c r="B7" s="166" t="s">
        <v>51</v>
      </c>
      <c r="C7" s="167" t="s">
        <v>114</v>
      </c>
      <c r="D7" s="167">
        <v>2</v>
      </c>
    </row>
    <row r="8" spans="1:4" ht="21.6" thickBot="1" x14ac:dyDescent="0.35">
      <c r="A8" s="166" t="s">
        <v>89</v>
      </c>
      <c r="B8" s="166" t="s">
        <v>90</v>
      </c>
      <c r="C8" s="167" t="s">
        <v>114</v>
      </c>
      <c r="D8" s="167">
        <v>3</v>
      </c>
    </row>
    <row r="9" spans="1:4" ht="21.6" thickBot="1" x14ac:dyDescent="0.35">
      <c r="A9" s="166" t="s">
        <v>122</v>
      </c>
      <c r="B9" s="166" t="s">
        <v>123</v>
      </c>
      <c r="C9" s="167" t="s">
        <v>119</v>
      </c>
      <c r="D9" s="167">
        <v>1</v>
      </c>
    </row>
    <row r="10" spans="1:4" ht="21.6" thickBot="1" x14ac:dyDescent="0.35">
      <c r="A10" s="166" t="s">
        <v>33</v>
      </c>
      <c r="B10" s="166" t="s">
        <v>34</v>
      </c>
      <c r="C10" s="167" t="s">
        <v>119</v>
      </c>
      <c r="D10" s="167">
        <v>2</v>
      </c>
    </row>
    <row r="11" spans="1:4" ht="22.2" customHeight="1" thickBot="1" x14ac:dyDescent="0.35">
      <c r="A11" s="166" t="s">
        <v>44</v>
      </c>
      <c r="B11" s="166" t="s">
        <v>45</v>
      </c>
      <c r="C11" s="167" t="s">
        <v>119</v>
      </c>
      <c r="D11" s="167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к1ж</vt:lpstr>
      <vt:lpstr>к1м</vt:lpstr>
      <vt:lpstr>кг</vt:lpstr>
      <vt:lpstr>ССМ</vt:lpstr>
      <vt:lpstr>ССЖ</vt:lpstr>
      <vt:lpstr>САП</vt:lpstr>
      <vt:lpstr>фристайл</vt:lpstr>
      <vt:lpstr>КК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2022-05-30T11:15:21Z</dcterms:created>
  <dcterms:modified xsi:type="dcterms:W3CDTF">2022-05-30T12:09:22Z</dcterms:modified>
</cp:coreProperties>
</file>