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ФГСР-3\Desktop\КР 2025\"/>
    </mc:Choice>
  </mc:AlternateContent>
  <xr:revisionPtr revIDLastSave="0" documentId="13_ncr:1_{F82F0D65-D640-4025-B503-54D6CAA72753}" xr6:coauthVersionLast="45" xr6:coauthVersionMax="45" xr10:uidLastSave="{00000000-0000-0000-0000-000000000000}"/>
  <bookViews>
    <workbookView xWindow="-108" yWindow="-108" windowWidth="23256" windowHeight="12600" xr2:uid="{8C535D0F-0790-41D1-BEAF-E284DFA9F2F8}"/>
  </bookViews>
  <sheets>
    <sheet name="Командный зачёт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3" i="2" l="1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J17" i="2" l="1"/>
  <c r="J15" i="2"/>
  <c r="J16" i="2"/>
  <c r="J18" i="2"/>
  <c r="J14" i="2"/>
  <c r="J13" i="2"/>
  <c r="J12" i="2"/>
  <c r="J11" i="2"/>
  <c r="W11" i="2" s="1"/>
  <c r="J10" i="2"/>
  <c r="H24" i="2"/>
  <c r="H26" i="2"/>
  <c r="H22" i="2"/>
  <c r="H21" i="2"/>
  <c r="H23" i="2"/>
  <c r="H20" i="2"/>
  <c r="W20" i="2" s="1"/>
  <c r="H19" i="2"/>
  <c r="H17" i="2"/>
  <c r="H15" i="2"/>
  <c r="H18" i="2"/>
  <c r="H14" i="2"/>
  <c r="H13" i="2"/>
  <c r="H12" i="2"/>
  <c r="H11" i="2"/>
  <c r="H10" i="2"/>
  <c r="F24" i="2"/>
  <c r="F26" i="2"/>
  <c r="F22" i="2"/>
  <c r="F21" i="2"/>
  <c r="F19" i="2"/>
  <c r="F17" i="2"/>
  <c r="F15" i="2"/>
  <c r="F16" i="2"/>
  <c r="F14" i="2"/>
  <c r="F13" i="2"/>
  <c r="F12" i="2"/>
  <c r="F11" i="2"/>
  <c r="F10" i="2"/>
  <c r="D24" i="2"/>
  <c r="D25" i="2"/>
  <c r="D22" i="2"/>
  <c r="W22" i="2" s="1"/>
  <c r="D21" i="2"/>
  <c r="D23" i="2"/>
  <c r="D20" i="2"/>
  <c r="D19" i="2"/>
  <c r="W19" i="2" s="1"/>
  <c r="D17" i="2"/>
  <c r="D15" i="2"/>
  <c r="D16" i="2"/>
  <c r="D18" i="2"/>
  <c r="D14" i="2"/>
  <c r="D13" i="2"/>
  <c r="D12" i="2"/>
  <c r="W12" i="2" s="1"/>
  <c r="W18" i="2"/>
  <c r="W16" i="2"/>
  <c r="W17" i="2"/>
  <c r="W21" i="2"/>
  <c r="W26" i="2"/>
  <c r="W25" i="2"/>
  <c r="W24" i="2"/>
  <c r="W27" i="2"/>
  <c r="W28" i="2"/>
  <c r="D11" i="2"/>
  <c r="D10" i="2"/>
  <c r="R11" i="2"/>
  <c r="R10" i="2"/>
  <c r="O20" i="2"/>
  <c r="P19" i="2"/>
  <c r="P17" i="2"/>
  <c r="P15" i="2"/>
  <c r="P18" i="2"/>
  <c r="P14" i="2"/>
  <c r="P13" i="2"/>
  <c r="P11" i="2"/>
  <c r="P10" i="2"/>
  <c r="N12" i="2"/>
  <c r="N11" i="2"/>
  <c r="N10" i="2"/>
  <c r="L20" i="2"/>
  <c r="L17" i="2"/>
  <c r="L15" i="2"/>
  <c r="L18" i="2"/>
  <c r="L14" i="2"/>
  <c r="L13" i="2"/>
  <c r="L12" i="2"/>
  <c r="L11" i="2"/>
  <c r="L10" i="2"/>
  <c r="W14" i="2" l="1"/>
  <c r="W10" i="2"/>
  <c r="W23" i="2"/>
  <c r="W13" i="2"/>
  <c r="W15" i="2"/>
  <c r="A11" i="2" l="1"/>
  <c r="A10" i="2"/>
  <c r="A12" i="2"/>
</calcChain>
</file>

<file path=xl/sharedStrings.xml><?xml version="1.0" encoding="utf-8"?>
<sst xmlns="http://schemas.openxmlformats.org/spreadsheetml/2006/main" count="64" uniqueCount="42">
  <si>
    <t>M</t>
  </si>
  <si>
    <t>Территория</t>
  </si>
  <si>
    <t>Индивидуальные гонки</t>
  </si>
  <si>
    <t>К-1м</t>
  </si>
  <si>
    <t>Л.</t>
  </si>
  <si>
    <t>Очки</t>
  </si>
  <si>
    <t>К-1ж</t>
  </si>
  <si>
    <t>С-1м</t>
  </si>
  <si>
    <t>С-1ж</t>
  </si>
  <si>
    <t>Слалом-экстрим</t>
  </si>
  <si>
    <t>К-1эксм</t>
  </si>
  <si>
    <t>К-1эксж</t>
  </si>
  <si>
    <t>ХМАО-ЮГРА</t>
  </si>
  <si>
    <t>Санкт-Петербург</t>
  </si>
  <si>
    <t>Москва</t>
  </si>
  <si>
    <t>Республика Алтай</t>
  </si>
  <si>
    <t>Республика Башкортостан</t>
  </si>
  <si>
    <t>Сумма очков</t>
  </si>
  <si>
    <t>Главнй судья</t>
  </si>
  <si>
    <t>Главный секретарь</t>
  </si>
  <si>
    <t>Третьяков А.</t>
  </si>
  <si>
    <t xml:space="preserve">Министерство спорта Российской Федерации_x000D_
Федерация каноэ России_x000D_
</t>
  </si>
  <si>
    <t>Кубок России по гребному слалому 2025 года</t>
  </si>
  <si>
    <t>13-19 мая 2025 года</t>
  </si>
  <si>
    <t>Новгородская обл.,  . г. Окуловка, МАУ "Центр гребного слалома", 5 категория сложности</t>
  </si>
  <si>
    <t>РЕЗУЛЬТАТЫ КОМАНДНОГО ЗАЧЕТА</t>
  </si>
  <si>
    <t>Командные гонки</t>
  </si>
  <si>
    <t>Красноярский край</t>
  </si>
  <si>
    <t>Московская область</t>
  </si>
  <si>
    <t>Свердловская область</t>
  </si>
  <si>
    <t>Новосибирская область</t>
  </si>
  <si>
    <t>Тюменская область</t>
  </si>
  <si>
    <t>Ростовская область</t>
  </si>
  <si>
    <t>Архангельская область</t>
  </si>
  <si>
    <t>Ярославская область</t>
  </si>
  <si>
    <t>Рязанская область</t>
  </si>
  <si>
    <t>Республка Татарстан</t>
  </si>
  <si>
    <t>Тверская область</t>
  </si>
  <si>
    <t>Краснодарский край</t>
  </si>
  <si>
    <t>Томская область</t>
  </si>
  <si>
    <t>Пермский край</t>
  </si>
  <si>
    <t>Синицына Д.А.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</si>
</sst>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vertical="top"/>
    </xf>
    <xf numFmtId="0" fontId="2" fillId="0" borderId="0" xfId="0" applyFont="1" applyAlignment="1">
      <alignment vertical="top"/>
    </xf>
    <xf numFmtId="1" fontId="0" fillId="0" borderId="1" xfId="0" applyNumberFormat="1" applyBorder="1" applyAlignment="1">
      <alignment horizontal="center" vertical="top"/>
    </xf>
    <xf numFmtId="1" fontId="0" fillId="0" borderId="7" xfId="0" applyNumberFormat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1" fontId="0" fillId="0" borderId="9" xfId="0" applyNumberFormat="1" applyBorder="1" applyAlignment="1">
      <alignment horizontal="center" vertical="top"/>
    </xf>
    <xf numFmtId="1" fontId="0" fillId="0" borderId="10" xfId="0" applyNumberForma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12" xfId="0" applyBorder="1" applyAlignment="1">
      <alignment vertical="top"/>
    </xf>
    <xf numFmtId="1" fontId="0" fillId="0" borderId="6" xfId="0" applyNumberFormat="1" applyBorder="1" applyAlignment="1">
      <alignment horizontal="center" vertical="top"/>
    </xf>
    <xf numFmtId="1" fontId="0" fillId="0" borderId="8" xfId="0" applyNumberFormat="1" applyBorder="1" applyAlignment="1">
      <alignment horizontal="center" vertical="top"/>
    </xf>
    <xf numFmtId="0" fontId="3" fillId="0" borderId="0" xfId="0" applyFont="1" applyAlignment="1">
      <alignment vertical="top" wrapText="1"/>
    </xf>
    <xf numFmtId="1" fontId="6" fillId="0" borderId="13" xfId="0" applyNumberFormat="1" applyFont="1" applyBorder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/>
    </xf>
    <xf numFmtId="0" fontId="6" fillId="0" borderId="16" xfId="0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top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" fontId="6" fillId="0" borderId="19" xfId="0" applyNumberFormat="1" applyFont="1" applyBorder="1" applyAlignment="1">
      <alignment horizontal="center" vertical="top"/>
    </xf>
    <xf numFmtId="0" fontId="6" fillId="0" borderId="20" xfId="0" applyFont="1" applyBorder="1" applyAlignment="1">
      <alignment horizontal="center" vertical="center"/>
    </xf>
    <xf numFmtId="0" fontId="0" fillId="0" borderId="21" xfId="0" applyBorder="1" applyAlignment="1">
      <alignment vertical="top"/>
    </xf>
    <xf numFmtId="0" fontId="0" fillId="0" borderId="20" xfId="0" applyBorder="1" applyAlignment="1">
      <alignment horizontal="center" vertical="top"/>
    </xf>
    <xf numFmtId="1" fontId="0" fillId="0" borderId="22" xfId="0" applyNumberFormat="1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1" fontId="0" fillId="0" borderId="23" xfId="0" applyNumberFormat="1" applyBorder="1" applyAlignment="1">
      <alignment horizontal="center" vertical="top"/>
    </xf>
    <xf numFmtId="1" fontId="0" fillId="0" borderId="20" xfId="0" applyNumberFormat="1" applyBorder="1" applyAlignment="1">
      <alignment horizontal="center" vertical="top"/>
    </xf>
    <xf numFmtId="1" fontId="6" fillId="0" borderId="24" xfId="0" applyNumberFormat="1" applyFont="1" applyBorder="1" applyAlignment="1">
      <alignment horizontal="center" vertical="top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6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6F79E-5477-4743-A74B-6C502A464D2A}">
  <sheetPr>
    <pageSetUpPr fitToPage="1"/>
  </sheetPr>
  <dimension ref="A1:X32"/>
  <sheetViews>
    <sheetView tabSelected="1" workbookViewId="0">
      <selection activeCell="E31" sqref="E31"/>
    </sheetView>
  </sheetViews>
  <sheetFormatPr defaultRowHeight="14.4" x14ac:dyDescent="0.3"/>
  <cols>
    <col min="1" max="1" width="6.21875" style="1" customWidth="1"/>
    <col min="2" max="2" width="27.6640625" style="1" customWidth="1"/>
    <col min="3" max="3" width="4.21875" style="1" customWidth="1"/>
    <col min="4" max="4" width="7.88671875" style="1" customWidth="1"/>
    <col min="5" max="5" width="4.21875" style="1" customWidth="1"/>
    <col min="6" max="6" width="7.88671875" style="1" customWidth="1"/>
    <col min="7" max="7" width="4.21875" style="1" customWidth="1"/>
    <col min="8" max="8" width="7.88671875" style="1" customWidth="1"/>
    <col min="9" max="9" width="4.21875" style="1" customWidth="1"/>
    <col min="10" max="10" width="7.88671875" style="1" customWidth="1"/>
    <col min="11" max="11" width="4.44140625" style="1" customWidth="1"/>
    <col min="12" max="12" width="7.88671875" style="1" customWidth="1"/>
    <col min="13" max="13" width="4.44140625" style="1" customWidth="1"/>
    <col min="14" max="14" width="7.88671875" style="1" customWidth="1"/>
    <col min="15" max="15" width="4.44140625" style="1" customWidth="1"/>
    <col min="16" max="16" width="7.88671875" style="1" customWidth="1"/>
    <col min="17" max="17" width="4.44140625" style="1" customWidth="1"/>
    <col min="18" max="18" width="7.88671875" style="1" customWidth="1"/>
    <col min="19" max="19" width="4.21875" style="1" customWidth="1"/>
    <col min="20" max="20" width="7.88671875" style="1" customWidth="1"/>
    <col min="21" max="21" width="4.21875" style="1" customWidth="1"/>
    <col min="22" max="22" width="7.88671875" style="1" customWidth="1"/>
    <col min="23" max="23" width="9.44140625" style="1" customWidth="1"/>
    <col min="24" max="16384" width="8.88671875" style="1"/>
  </cols>
  <sheetData>
    <row r="1" spans="1:24" ht="39" customHeight="1" x14ac:dyDescent="0.3">
      <c r="A1" s="29" t="s">
        <v>21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4" ht="18" x14ac:dyDescent="0.3">
      <c r="A2" s="34" t="s">
        <v>22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4"/>
    </row>
    <row r="3" spans="1:24" ht="18" x14ac:dyDescent="0.3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4"/>
    </row>
    <row r="4" spans="1:24" x14ac:dyDescent="0.3">
      <c r="A4" s="36" t="s">
        <v>23</v>
      </c>
      <c r="B4" s="36"/>
      <c r="C4" s="15"/>
      <c r="D4" s="15"/>
      <c r="E4" s="15"/>
      <c r="F4" s="15"/>
      <c r="G4" s="15"/>
      <c r="H4" s="35" t="s">
        <v>24</v>
      </c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</row>
    <row r="5" spans="1:24" ht="21" x14ac:dyDescent="0.3">
      <c r="A5" s="30" t="s">
        <v>25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</row>
    <row r="6" spans="1:24" ht="3.6" customHeight="1" thickBot="1" x14ac:dyDescent="0.3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spans="1:24" x14ac:dyDescent="0.3">
      <c r="A7" s="37" t="s">
        <v>0</v>
      </c>
      <c r="B7" s="39" t="s">
        <v>1</v>
      </c>
      <c r="C7" s="20" t="s">
        <v>2</v>
      </c>
      <c r="D7" s="21"/>
      <c r="E7" s="21"/>
      <c r="F7" s="21"/>
      <c r="G7" s="21"/>
      <c r="H7" s="21"/>
      <c r="I7" s="21"/>
      <c r="J7" s="22"/>
      <c r="K7" s="23" t="s">
        <v>26</v>
      </c>
      <c r="L7" s="24"/>
      <c r="M7" s="24"/>
      <c r="N7" s="24"/>
      <c r="O7" s="24"/>
      <c r="P7" s="24"/>
      <c r="Q7" s="24"/>
      <c r="R7" s="25"/>
      <c r="S7" s="20" t="s">
        <v>9</v>
      </c>
      <c r="T7" s="21"/>
      <c r="U7" s="21"/>
      <c r="V7" s="22"/>
      <c r="W7" s="32" t="s">
        <v>17</v>
      </c>
    </row>
    <row r="8" spans="1:24" x14ac:dyDescent="0.3">
      <c r="A8" s="38"/>
      <c r="B8" s="40"/>
      <c r="C8" s="26" t="s">
        <v>3</v>
      </c>
      <c r="D8" s="27"/>
      <c r="E8" s="27" t="s">
        <v>6</v>
      </c>
      <c r="F8" s="27"/>
      <c r="G8" s="27" t="s">
        <v>7</v>
      </c>
      <c r="H8" s="27"/>
      <c r="I8" s="27" t="s">
        <v>8</v>
      </c>
      <c r="J8" s="28"/>
      <c r="K8" s="26" t="s">
        <v>3</v>
      </c>
      <c r="L8" s="27"/>
      <c r="M8" s="27" t="s">
        <v>6</v>
      </c>
      <c r="N8" s="27"/>
      <c r="O8" s="27" t="s">
        <v>7</v>
      </c>
      <c r="P8" s="27"/>
      <c r="Q8" s="27" t="s">
        <v>8</v>
      </c>
      <c r="R8" s="28"/>
      <c r="S8" s="26" t="s">
        <v>10</v>
      </c>
      <c r="T8" s="27"/>
      <c r="U8" s="27" t="s">
        <v>11</v>
      </c>
      <c r="V8" s="28"/>
      <c r="W8" s="33"/>
    </row>
    <row r="9" spans="1:24" ht="15" thickBot="1" x14ac:dyDescent="0.35">
      <c r="A9" s="50"/>
      <c r="B9" s="51"/>
      <c r="C9" s="52" t="s">
        <v>4</v>
      </c>
      <c r="D9" s="53" t="s">
        <v>5</v>
      </c>
      <c r="E9" s="53" t="s">
        <v>4</v>
      </c>
      <c r="F9" s="53" t="s">
        <v>5</v>
      </c>
      <c r="G9" s="53" t="s">
        <v>4</v>
      </c>
      <c r="H9" s="53" t="s">
        <v>5</v>
      </c>
      <c r="I9" s="53" t="s">
        <v>4</v>
      </c>
      <c r="J9" s="54" t="s">
        <v>5</v>
      </c>
      <c r="K9" s="52" t="s">
        <v>4</v>
      </c>
      <c r="L9" s="53" t="s">
        <v>5</v>
      </c>
      <c r="M9" s="53" t="s">
        <v>4</v>
      </c>
      <c r="N9" s="53" t="s">
        <v>5</v>
      </c>
      <c r="O9" s="53" t="s">
        <v>4</v>
      </c>
      <c r="P9" s="53" t="s">
        <v>5</v>
      </c>
      <c r="Q9" s="53" t="s">
        <v>4</v>
      </c>
      <c r="R9" s="54" t="s">
        <v>5</v>
      </c>
      <c r="S9" s="52" t="s">
        <v>4</v>
      </c>
      <c r="T9" s="53" t="s">
        <v>5</v>
      </c>
      <c r="U9" s="53" t="s">
        <v>4</v>
      </c>
      <c r="V9" s="54" t="s">
        <v>5</v>
      </c>
      <c r="W9" s="55"/>
    </row>
    <row r="10" spans="1:24" x14ac:dyDescent="0.3">
      <c r="A10" s="42">
        <f>RANK(W10,$W$10:$W$28)</f>
        <v>1</v>
      </c>
      <c r="B10" s="43" t="s">
        <v>13</v>
      </c>
      <c r="C10" s="44">
        <v>3</v>
      </c>
      <c r="D10" s="45">
        <f>15+14+10</f>
        <v>39</v>
      </c>
      <c r="E10" s="46">
        <v>3</v>
      </c>
      <c r="F10" s="45">
        <f>15+7+5</f>
        <v>27</v>
      </c>
      <c r="G10" s="45">
        <v>3</v>
      </c>
      <c r="H10" s="45">
        <f>14+10+7</f>
        <v>31</v>
      </c>
      <c r="I10" s="45">
        <v>3</v>
      </c>
      <c r="J10" s="47">
        <f>15+14+3</f>
        <v>32</v>
      </c>
      <c r="K10" s="44">
        <v>3</v>
      </c>
      <c r="L10" s="45">
        <f>9+2+1</f>
        <v>12</v>
      </c>
      <c r="M10" s="46">
        <v>1</v>
      </c>
      <c r="N10" s="45">
        <f>9</f>
        <v>9</v>
      </c>
      <c r="O10" s="45">
        <v>1</v>
      </c>
      <c r="P10" s="45">
        <f>2+1</f>
        <v>3</v>
      </c>
      <c r="Q10" s="45">
        <v>2</v>
      </c>
      <c r="R10" s="47">
        <f>3+1</f>
        <v>4</v>
      </c>
      <c r="S10" s="48">
        <v>3</v>
      </c>
      <c r="T10" s="45">
        <v>18</v>
      </c>
      <c r="U10" s="45">
        <v>3</v>
      </c>
      <c r="V10" s="47">
        <v>18</v>
      </c>
      <c r="W10" s="49">
        <f>D10+F10+H10+J10+T10+V10+L10+N10+P10+R10</f>
        <v>193</v>
      </c>
    </row>
    <row r="11" spans="1:24" x14ac:dyDescent="0.3">
      <c r="A11" s="19">
        <f>RANK(W11,$W$10:$W$28)</f>
        <v>2</v>
      </c>
      <c r="B11" s="3" t="s">
        <v>14</v>
      </c>
      <c r="C11" s="10">
        <v>3</v>
      </c>
      <c r="D11" s="5">
        <f>13+11+9</f>
        <v>33</v>
      </c>
      <c r="E11" s="2">
        <v>3</v>
      </c>
      <c r="F11" s="5">
        <f>12+9+6</f>
        <v>27</v>
      </c>
      <c r="G11" s="5">
        <v>3</v>
      </c>
      <c r="H11" s="5">
        <f>5+2+1</f>
        <v>8</v>
      </c>
      <c r="I11" s="5">
        <v>3</v>
      </c>
      <c r="J11" s="6">
        <f>11+9+5</f>
        <v>25</v>
      </c>
      <c r="K11" s="10">
        <v>3</v>
      </c>
      <c r="L11" s="5">
        <f>1+1+1</f>
        <v>3</v>
      </c>
      <c r="M11" s="2">
        <v>2</v>
      </c>
      <c r="N11" s="5">
        <f>3+1</f>
        <v>4</v>
      </c>
      <c r="O11" s="5">
        <v>2</v>
      </c>
      <c r="P11" s="5">
        <f>5+1</f>
        <v>6</v>
      </c>
      <c r="Q11" s="5">
        <v>1</v>
      </c>
      <c r="R11" s="6">
        <f>7</f>
        <v>7</v>
      </c>
      <c r="S11" s="13">
        <v>3</v>
      </c>
      <c r="T11" s="5">
        <v>19</v>
      </c>
      <c r="U11" s="5">
        <v>3</v>
      </c>
      <c r="V11" s="6">
        <v>20</v>
      </c>
      <c r="W11" s="16">
        <f>D11+F11+H11+J11+T11+V11+L11+N11+P11+R11</f>
        <v>152</v>
      </c>
    </row>
    <row r="12" spans="1:24" x14ac:dyDescent="0.3">
      <c r="A12" s="19">
        <f>RANK(W12,$W$10:$W$28)</f>
        <v>3</v>
      </c>
      <c r="B12" s="3" t="s">
        <v>27</v>
      </c>
      <c r="C12" s="10">
        <v>3</v>
      </c>
      <c r="D12" s="5">
        <f>1+1+1</f>
        <v>3</v>
      </c>
      <c r="E12" s="2">
        <v>3</v>
      </c>
      <c r="F12" s="5">
        <f>10+13+14</f>
        <v>37</v>
      </c>
      <c r="G12" s="5">
        <v>1</v>
      </c>
      <c r="H12" s="5">
        <f>1</f>
        <v>1</v>
      </c>
      <c r="I12" s="5">
        <v>3</v>
      </c>
      <c r="J12" s="6">
        <f>13+12+6</f>
        <v>31</v>
      </c>
      <c r="K12" s="10">
        <v>1</v>
      </c>
      <c r="L12" s="5">
        <f>1</f>
        <v>1</v>
      </c>
      <c r="M12" s="2">
        <v>2</v>
      </c>
      <c r="N12" s="5">
        <f>7+1</f>
        <v>8</v>
      </c>
      <c r="O12" s="5">
        <v>0</v>
      </c>
      <c r="P12" s="5">
        <v>0</v>
      </c>
      <c r="Q12" s="5">
        <v>1</v>
      </c>
      <c r="R12" s="6">
        <v>9</v>
      </c>
      <c r="S12" s="13">
        <v>3</v>
      </c>
      <c r="T12" s="5">
        <v>4</v>
      </c>
      <c r="U12" s="5">
        <v>3</v>
      </c>
      <c r="V12" s="6">
        <v>36</v>
      </c>
      <c r="W12" s="16">
        <f>D12+F12+H12+J12+T12+V12+L12+N12+P12+R12</f>
        <v>130</v>
      </c>
    </row>
    <row r="13" spans="1:24" x14ac:dyDescent="0.3">
      <c r="A13" s="19">
        <f t="shared" ref="A13:A28" si="0">RANK(W13,$W$10:$W$28)</f>
        <v>4</v>
      </c>
      <c r="B13" s="3" t="s">
        <v>28</v>
      </c>
      <c r="C13" s="10">
        <v>3</v>
      </c>
      <c r="D13" s="5">
        <f>2+1+1</f>
        <v>4</v>
      </c>
      <c r="E13" s="2">
        <v>2</v>
      </c>
      <c r="F13" s="5">
        <f>11+1</f>
        <v>12</v>
      </c>
      <c r="G13" s="5">
        <v>1</v>
      </c>
      <c r="H13" s="5">
        <f>13+15+1</f>
        <v>29</v>
      </c>
      <c r="I13" s="5">
        <v>2</v>
      </c>
      <c r="J13" s="6">
        <f>1+8</f>
        <v>9</v>
      </c>
      <c r="K13" s="10">
        <v>2</v>
      </c>
      <c r="L13" s="5">
        <f>5+1</f>
        <v>6</v>
      </c>
      <c r="M13" s="2">
        <v>0</v>
      </c>
      <c r="N13" s="5">
        <v>0</v>
      </c>
      <c r="O13" s="5">
        <v>3</v>
      </c>
      <c r="P13" s="5">
        <f>9+1+1</f>
        <v>11</v>
      </c>
      <c r="Q13" s="5">
        <v>0</v>
      </c>
      <c r="R13" s="6">
        <v>0</v>
      </c>
      <c r="S13" s="13">
        <v>3</v>
      </c>
      <c r="T13" s="5">
        <v>13</v>
      </c>
      <c r="U13" s="5">
        <v>2</v>
      </c>
      <c r="V13" s="6">
        <v>4</v>
      </c>
      <c r="W13" s="16">
        <f>D13+F13+H13+J13+T13+V13+L13+N13+P13+R13</f>
        <v>88</v>
      </c>
    </row>
    <row r="14" spans="1:24" x14ac:dyDescent="0.3">
      <c r="A14" s="19">
        <f t="shared" si="0"/>
        <v>5</v>
      </c>
      <c r="B14" s="3" t="s">
        <v>29</v>
      </c>
      <c r="C14" s="10">
        <v>3</v>
      </c>
      <c r="D14" s="5">
        <f>12+6+5</f>
        <v>23</v>
      </c>
      <c r="E14" s="2">
        <v>3</v>
      </c>
      <c r="F14" s="5">
        <f>1+1+1</f>
        <v>3</v>
      </c>
      <c r="G14" s="5">
        <v>2</v>
      </c>
      <c r="H14" s="5">
        <f>1+1</f>
        <v>2</v>
      </c>
      <c r="I14" s="5">
        <v>1</v>
      </c>
      <c r="J14" s="6">
        <f>1</f>
        <v>1</v>
      </c>
      <c r="K14" s="10">
        <v>3</v>
      </c>
      <c r="L14" s="5">
        <f>7+1+1</f>
        <v>9</v>
      </c>
      <c r="M14" s="2">
        <v>1</v>
      </c>
      <c r="N14" s="5">
        <v>1</v>
      </c>
      <c r="O14" s="5">
        <v>1</v>
      </c>
      <c r="P14" s="5">
        <f>1</f>
        <v>1</v>
      </c>
      <c r="Q14" s="5">
        <v>0</v>
      </c>
      <c r="R14" s="6">
        <v>0</v>
      </c>
      <c r="S14" s="13">
        <v>3</v>
      </c>
      <c r="T14" s="5">
        <v>33</v>
      </c>
      <c r="U14" s="5">
        <v>3</v>
      </c>
      <c r="V14" s="6">
        <v>3</v>
      </c>
      <c r="W14" s="16">
        <f>D14+F14+H14+J14+T14+V14+L14+N14+P14+R14</f>
        <v>76</v>
      </c>
    </row>
    <row r="15" spans="1:24" x14ac:dyDescent="0.3">
      <c r="A15" s="19">
        <f t="shared" si="0"/>
        <v>6</v>
      </c>
      <c r="B15" s="3" t="s">
        <v>15</v>
      </c>
      <c r="C15" s="10">
        <v>3</v>
      </c>
      <c r="D15" s="5">
        <f>8+4+1</f>
        <v>13</v>
      </c>
      <c r="E15" s="2">
        <v>1</v>
      </c>
      <c r="F15" s="5">
        <f>1</f>
        <v>1</v>
      </c>
      <c r="G15" s="5">
        <v>3</v>
      </c>
      <c r="H15" s="5">
        <f>11+1+1</f>
        <v>13</v>
      </c>
      <c r="I15" s="5">
        <v>1</v>
      </c>
      <c r="J15" s="6">
        <f>1</f>
        <v>1</v>
      </c>
      <c r="K15" s="10">
        <v>2</v>
      </c>
      <c r="L15" s="5">
        <f>3+1</f>
        <v>4</v>
      </c>
      <c r="M15" s="2">
        <v>0</v>
      </c>
      <c r="N15" s="5">
        <v>0</v>
      </c>
      <c r="O15" s="5">
        <v>2</v>
      </c>
      <c r="P15" s="5">
        <f>3+1</f>
        <v>4</v>
      </c>
      <c r="Q15" s="5">
        <v>0</v>
      </c>
      <c r="R15" s="6">
        <v>0</v>
      </c>
      <c r="S15" s="13">
        <v>3</v>
      </c>
      <c r="T15" s="5">
        <v>33</v>
      </c>
      <c r="U15" s="5">
        <v>1</v>
      </c>
      <c r="V15" s="6">
        <v>1</v>
      </c>
      <c r="W15" s="16">
        <f>D15+F15+H15+J15+T15+V15+L15+N15+P15+R15</f>
        <v>70</v>
      </c>
    </row>
    <row r="16" spans="1:24" x14ac:dyDescent="0.3">
      <c r="A16" s="19">
        <f t="shared" si="0"/>
        <v>7</v>
      </c>
      <c r="B16" s="3" t="s">
        <v>30</v>
      </c>
      <c r="C16" s="10">
        <v>2</v>
      </c>
      <c r="D16" s="5">
        <f>1+1</f>
        <v>2</v>
      </c>
      <c r="E16" s="2">
        <v>3</v>
      </c>
      <c r="F16" s="5">
        <f>3+2+1</f>
        <v>6</v>
      </c>
      <c r="G16" s="5">
        <v>2</v>
      </c>
      <c r="H16" s="5">
        <v>2</v>
      </c>
      <c r="I16" s="5">
        <v>3</v>
      </c>
      <c r="J16" s="6">
        <f>10+7+1</f>
        <v>18</v>
      </c>
      <c r="K16" s="10">
        <v>0</v>
      </c>
      <c r="L16" s="5">
        <v>0</v>
      </c>
      <c r="M16" s="2">
        <v>1</v>
      </c>
      <c r="N16" s="5">
        <v>5</v>
      </c>
      <c r="O16" s="5">
        <v>0</v>
      </c>
      <c r="P16" s="5">
        <v>0</v>
      </c>
      <c r="Q16" s="5">
        <v>1</v>
      </c>
      <c r="R16" s="6">
        <v>5</v>
      </c>
      <c r="S16" s="13">
        <v>2</v>
      </c>
      <c r="T16" s="5">
        <v>2</v>
      </c>
      <c r="U16" s="5">
        <v>3</v>
      </c>
      <c r="V16" s="6">
        <v>21</v>
      </c>
      <c r="W16" s="16">
        <f>D16+F16+H16+J16+T16+V16+L16+N16+P16+R16</f>
        <v>61</v>
      </c>
    </row>
    <row r="17" spans="1:23" x14ac:dyDescent="0.3">
      <c r="A17" s="19">
        <f t="shared" si="0"/>
        <v>8</v>
      </c>
      <c r="B17" s="3" t="s">
        <v>31</v>
      </c>
      <c r="C17" s="10">
        <v>3</v>
      </c>
      <c r="D17" s="5">
        <f>7+1+1</f>
        <v>9</v>
      </c>
      <c r="E17" s="2">
        <v>3</v>
      </c>
      <c r="F17" s="5">
        <f>8+1+1</f>
        <v>10</v>
      </c>
      <c r="G17" s="5">
        <v>3</v>
      </c>
      <c r="H17" s="5">
        <f>8+1+1</f>
        <v>10</v>
      </c>
      <c r="I17" s="5">
        <v>1</v>
      </c>
      <c r="J17" s="6">
        <f>2</f>
        <v>2</v>
      </c>
      <c r="K17" s="10">
        <v>2</v>
      </c>
      <c r="L17" s="5">
        <f>1+1</f>
        <v>2</v>
      </c>
      <c r="M17" s="2">
        <v>0</v>
      </c>
      <c r="N17" s="5">
        <v>0</v>
      </c>
      <c r="O17" s="5">
        <v>1</v>
      </c>
      <c r="P17" s="5">
        <f>1</f>
        <v>1</v>
      </c>
      <c r="Q17" s="5">
        <v>0</v>
      </c>
      <c r="R17" s="6">
        <v>0</v>
      </c>
      <c r="S17" s="13">
        <v>3</v>
      </c>
      <c r="T17" s="5">
        <v>3</v>
      </c>
      <c r="U17" s="5">
        <v>3</v>
      </c>
      <c r="V17" s="6">
        <v>15</v>
      </c>
      <c r="W17" s="16">
        <f>D17+F17+H17+J17+T17+V17+L17+N17+P17+R17</f>
        <v>52</v>
      </c>
    </row>
    <row r="18" spans="1:23" x14ac:dyDescent="0.3">
      <c r="A18" s="19">
        <f t="shared" si="0"/>
        <v>9</v>
      </c>
      <c r="B18" s="3" t="s">
        <v>12</v>
      </c>
      <c r="C18" s="10">
        <v>2</v>
      </c>
      <c r="D18" s="5">
        <f>1+1</f>
        <v>2</v>
      </c>
      <c r="E18" s="2">
        <v>3</v>
      </c>
      <c r="F18" s="5">
        <v>3</v>
      </c>
      <c r="G18" s="5">
        <v>3</v>
      </c>
      <c r="H18" s="5">
        <f>12+9+4</f>
        <v>25</v>
      </c>
      <c r="I18" s="5">
        <v>1</v>
      </c>
      <c r="J18" s="6">
        <f>4</f>
        <v>4</v>
      </c>
      <c r="K18" s="10">
        <v>1</v>
      </c>
      <c r="L18" s="5">
        <f>1</f>
        <v>1</v>
      </c>
      <c r="M18" s="2">
        <v>1</v>
      </c>
      <c r="N18" s="5">
        <v>1</v>
      </c>
      <c r="O18" s="5">
        <v>1</v>
      </c>
      <c r="P18" s="5">
        <f>7</f>
        <v>7</v>
      </c>
      <c r="Q18" s="5">
        <v>1</v>
      </c>
      <c r="R18" s="6">
        <v>2</v>
      </c>
      <c r="S18" s="13">
        <v>3</v>
      </c>
      <c r="T18" s="5">
        <v>3</v>
      </c>
      <c r="U18" s="5">
        <v>1</v>
      </c>
      <c r="V18" s="6">
        <v>1</v>
      </c>
      <c r="W18" s="16">
        <f>D18+F18+H18+J18+T18+V18+L18+N18+P18+R18</f>
        <v>49</v>
      </c>
    </row>
    <row r="19" spans="1:23" x14ac:dyDescent="0.3">
      <c r="A19" s="19">
        <f t="shared" si="0"/>
        <v>10</v>
      </c>
      <c r="B19" s="3" t="s">
        <v>32</v>
      </c>
      <c r="C19" s="10">
        <v>2</v>
      </c>
      <c r="D19" s="5">
        <f>1+1</f>
        <v>2</v>
      </c>
      <c r="E19" s="2">
        <v>3</v>
      </c>
      <c r="F19" s="5">
        <f>1+1+1</f>
        <v>3</v>
      </c>
      <c r="G19" s="5">
        <v>2</v>
      </c>
      <c r="H19" s="5">
        <f>1+1</f>
        <v>2</v>
      </c>
      <c r="I19" s="5">
        <v>3</v>
      </c>
      <c r="J19" s="6">
        <v>3</v>
      </c>
      <c r="K19" s="10">
        <v>0</v>
      </c>
      <c r="L19" s="5">
        <v>0</v>
      </c>
      <c r="M19" s="2">
        <v>1</v>
      </c>
      <c r="N19" s="5">
        <v>2</v>
      </c>
      <c r="O19" s="5">
        <v>0</v>
      </c>
      <c r="P19" s="5">
        <f>0</f>
        <v>0</v>
      </c>
      <c r="Q19" s="5">
        <v>0</v>
      </c>
      <c r="R19" s="6">
        <v>0</v>
      </c>
      <c r="S19" s="13">
        <v>2</v>
      </c>
      <c r="T19" s="5">
        <v>2</v>
      </c>
      <c r="U19" s="5">
        <v>3</v>
      </c>
      <c r="V19" s="6">
        <v>11</v>
      </c>
      <c r="W19" s="16">
        <f>D19+F19+H19+J19+T19+V19+L19+N19+P19+R19</f>
        <v>25</v>
      </c>
    </row>
    <row r="20" spans="1:23" x14ac:dyDescent="0.3">
      <c r="A20" s="19">
        <f t="shared" si="0"/>
        <v>11</v>
      </c>
      <c r="B20" s="3" t="s">
        <v>33</v>
      </c>
      <c r="C20" s="10">
        <v>3</v>
      </c>
      <c r="D20" s="5">
        <f>1+1+1</f>
        <v>3</v>
      </c>
      <c r="E20" s="2">
        <v>0</v>
      </c>
      <c r="F20" s="5">
        <v>0</v>
      </c>
      <c r="G20" s="5">
        <v>3</v>
      </c>
      <c r="H20" s="5">
        <f>3+1+1</f>
        <v>5</v>
      </c>
      <c r="I20" s="5">
        <v>0</v>
      </c>
      <c r="J20" s="6">
        <v>0</v>
      </c>
      <c r="K20" s="10">
        <v>1</v>
      </c>
      <c r="L20" s="5">
        <f>1</f>
        <v>1</v>
      </c>
      <c r="M20" s="2">
        <v>0</v>
      </c>
      <c r="N20" s="5">
        <v>0</v>
      </c>
      <c r="O20" s="5">
        <f>1</f>
        <v>1</v>
      </c>
      <c r="P20" s="5">
        <v>1</v>
      </c>
      <c r="Q20" s="5">
        <v>1</v>
      </c>
      <c r="R20" s="6">
        <v>1</v>
      </c>
      <c r="S20" s="13">
        <v>3</v>
      </c>
      <c r="T20" s="5">
        <v>3</v>
      </c>
      <c r="U20" s="5">
        <v>0</v>
      </c>
      <c r="V20" s="6">
        <v>0</v>
      </c>
      <c r="W20" s="16">
        <f>D20+F20+H20+J20+T20+V20+L20+N20+P20+R20</f>
        <v>14</v>
      </c>
    </row>
    <row r="21" spans="1:23" x14ac:dyDescent="0.3">
      <c r="A21" s="19">
        <f t="shared" si="0"/>
        <v>12</v>
      </c>
      <c r="B21" s="3" t="s">
        <v>35</v>
      </c>
      <c r="C21" s="10">
        <v>2</v>
      </c>
      <c r="D21" s="5">
        <f>1+1</f>
        <v>2</v>
      </c>
      <c r="E21" s="2">
        <v>1</v>
      </c>
      <c r="F21" s="5">
        <f>4</f>
        <v>4</v>
      </c>
      <c r="G21" s="5">
        <v>2</v>
      </c>
      <c r="H21" s="5">
        <f>6+1</f>
        <v>7</v>
      </c>
      <c r="I21" s="5">
        <v>0</v>
      </c>
      <c r="J21" s="6">
        <v>0</v>
      </c>
      <c r="K21" s="10">
        <v>0</v>
      </c>
      <c r="L21" s="5">
        <v>0</v>
      </c>
      <c r="M21" s="2">
        <v>0</v>
      </c>
      <c r="N21" s="5">
        <v>0</v>
      </c>
      <c r="O21" s="5">
        <v>0</v>
      </c>
      <c r="P21" s="5">
        <v>0</v>
      </c>
      <c r="Q21" s="5">
        <v>0</v>
      </c>
      <c r="R21" s="6">
        <v>0</v>
      </c>
      <c r="S21" s="13">
        <v>0</v>
      </c>
      <c r="T21" s="5">
        <v>0</v>
      </c>
      <c r="U21" s="5">
        <v>0</v>
      </c>
      <c r="V21" s="6">
        <v>0</v>
      </c>
      <c r="W21" s="16">
        <f>D21+F21+H21+J21+T21+V21+L21+N21+P21+R21</f>
        <v>13</v>
      </c>
    </row>
    <row r="22" spans="1:23" x14ac:dyDescent="0.3">
      <c r="A22" s="19">
        <f t="shared" si="0"/>
        <v>12</v>
      </c>
      <c r="B22" s="3" t="s">
        <v>16</v>
      </c>
      <c r="C22" s="10">
        <v>3</v>
      </c>
      <c r="D22" s="5">
        <f>1+1+1</f>
        <v>3</v>
      </c>
      <c r="E22" s="2">
        <v>1</v>
      </c>
      <c r="F22" s="5">
        <f>1</f>
        <v>1</v>
      </c>
      <c r="G22" s="5">
        <v>3</v>
      </c>
      <c r="H22" s="5">
        <f>1+1+1</f>
        <v>3</v>
      </c>
      <c r="I22" s="5">
        <v>1</v>
      </c>
      <c r="J22" s="6">
        <v>1</v>
      </c>
      <c r="K22" s="10">
        <v>1</v>
      </c>
      <c r="L22" s="5">
        <v>1</v>
      </c>
      <c r="M22" s="2">
        <v>0</v>
      </c>
      <c r="N22" s="5">
        <v>0</v>
      </c>
      <c r="O22" s="5">
        <v>1</v>
      </c>
      <c r="P22" s="5">
        <v>1</v>
      </c>
      <c r="Q22" s="5">
        <v>0</v>
      </c>
      <c r="R22" s="6">
        <v>0</v>
      </c>
      <c r="S22" s="13">
        <v>3</v>
      </c>
      <c r="T22" s="5">
        <v>3</v>
      </c>
      <c r="U22" s="5">
        <v>0</v>
      </c>
      <c r="V22" s="6">
        <v>0</v>
      </c>
      <c r="W22" s="16">
        <f>D22+F22+H22+J22+T22+V22+L22+N22+P22+R22</f>
        <v>13</v>
      </c>
    </row>
    <row r="23" spans="1:23" x14ac:dyDescent="0.3">
      <c r="A23" s="19">
        <f t="shared" si="0"/>
        <v>12</v>
      </c>
      <c r="B23" s="3" t="s">
        <v>34</v>
      </c>
      <c r="C23" s="10">
        <v>3</v>
      </c>
      <c r="D23" s="5">
        <f>1+1+1</f>
        <v>3</v>
      </c>
      <c r="E23" s="2">
        <v>0</v>
      </c>
      <c r="F23" s="5">
        <v>0</v>
      </c>
      <c r="G23" s="5">
        <v>3</v>
      </c>
      <c r="H23" s="5">
        <f>1+1+1</f>
        <v>3</v>
      </c>
      <c r="I23" s="5">
        <v>0</v>
      </c>
      <c r="J23" s="6">
        <v>0</v>
      </c>
      <c r="K23" s="10">
        <v>1</v>
      </c>
      <c r="L23" s="5">
        <v>1</v>
      </c>
      <c r="M23" s="2">
        <v>0</v>
      </c>
      <c r="N23" s="5">
        <v>0</v>
      </c>
      <c r="O23" s="5">
        <v>1</v>
      </c>
      <c r="P23" s="5">
        <v>1</v>
      </c>
      <c r="Q23" s="5">
        <v>0</v>
      </c>
      <c r="R23" s="6">
        <v>0</v>
      </c>
      <c r="S23" s="13">
        <v>3</v>
      </c>
      <c r="T23" s="5">
        <v>5</v>
      </c>
      <c r="U23" s="5">
        <v>0</v>
      </c>
      <c r="V23" s="6">
        <v>0</v>
      </c>
      <c r="W23" s="16">
        <f>D23+F23+H23+J23+T23+V23+L23+N23+P23+R23</f>
        <v>13</v>
      </c>
    </row>
    <row r="24" spans="1:23" x14ac:dyDescent="0.3">
      <c r="A24" s="19">
        <f t="shared" si="0"/>
        <v>15</v>
      </c>
      <c r="B24" s="3" t="s">
        <v>38</v>
      </c>
      <c r="C24" s="10">
        <v>1</v>
      </c>
      <c r="D24" s="5">
        <f>1</f>
        <v>1</v>
      </c>
      <c r="E24" s="2">
        <v>1</v>
      </c>
      <c r="F24" s="5">
        <f>1</f>
        <v>1</v>
      </c>
      <c r="G24" s="5">
        <v>1</v>
      </c>
      <c r="H24" s="5">
        <f>1</f>
        <v>1</v>
      </c>
      <c r="I24" s="5">
        <v>1</v>
      </c>
      <c r="J24" s="6">
        <v>1</v>
      </c>
      <c r="K24" s="10">
        <v>0</v>
      </c>
      <c r="L24" s="5">
        <v>0</v>
      </c>
      <c r="M24" s="2">
        <v>0</v>
      </c>
      <c r="N24" s="5">
        <v>0</v>
      </c>
      <c r="O24" s="5">
        <v>0</v>
      </c>
      <c r="P24" s="5">
        <v>0</v>
      </c>
      <c r="Q24" s="5">
        <v>0</v>
      </c>
      <c r="R24" s="6">
        <v>0</v>
      </c>
      <c r="S24" s="13">
        <v>2</v>
      </c>
      <c r="T24" s="5">
        <v>2</v>
      </c>
      <c r="U24" s="5">
        <v>1</v>
      </c>
      <c r="V24" s="6">
        <v>1</v>
      </c>
      <c r="W24" s="16">
        <f>D24+F24+H24+J24+T24+V24+L24+N24+P24+R24</f>
        <v>7</v>
      </c>
    </row>
    <row r="25" spans="1:23" x14ac:dyDescent="0.3">
      <c r="A25" s="19">
        <f t="shared" si="0"/>
        <v>16</v>
      </c>
      <c r="B25" s="3" t="s">
        <v>37</v>
      </c>
      <c r="C25" s="10">
        <v>3</v>
      </c>
      <c r="D25" s="5">
        <f>1+1+1</f>
        <v>3</v>
      </c>
      <c r="E25" s="2">
        <v>0</v>
      </c>
      <c r="F25" s="5">
        <v>0</v>
      </c>
      <c r="G25" s="5">
        <v>0</v>
      </c>
      <c r="H25" s="5">
        <v>0</v>
      </c>
      <c r="I25" s="5">
        <v>0</v>
      </c>
      <c r="J25" s="6">
        <v>0</v>
      </c>
      <c r="K25" s="10">
        <v>1</v>
      </c>
      <c r="L25" s="5">
        <v>1</v>
      </c>
      <c r="M25" s="2">
        <v>0</v>
      </c>
      <c r="N25" s="5">
        <v>0</v>
      </c>
      <c r="O25" s="5">
        <v>0</v>
      </c>
      <c r="P25" s="5">
        <v>0</v>
      </c>
      <c r="Q25" s="5">
        <v>0</v>
      </c>
      <c r="R25" s="6">
        <v>0</v>
      </c>
      <c r="S25" s="13">
        <v>1</v>
      </c>
      <c r="T25" s="5">
        <v>1</v>
      </c>
      <c r="U25" s="5">
        <v>0</v>
      </c>
      <c r="V25" s="6">
        <v>0</v>
      </c>
      <c r="W25" s="16">
        <f>D25+F25+H25+J25+T25+V25+L25+N25+P25+R25</f>
        <v>5</v>
      </c>
    </row>
    <row r="26" spans="1:23" x14ac:dyDescent="0.3">
      <c r="A26" s="19">
        <f t="shared" si="0"/>
        <v>17</v>
      </c>
      <c r="B26" s="3" t="s">
        <v>36</v>
      </c>
      <c r="C26" s="10">
        <v>0</v>
      </c>
      <c r="D26" s="5">
        <v>0</v>
      </c>
      <c r="E26" s="2">
        <v>1</v>
      </c>
      <c r="F26" s="5">
        <f>1</f>
        <v>1</v>
      </c>
      <c r="G26" s="5">
        <v>2</v>
      </c>
      <c r="H26" s="5">
        <f>1+1</f>
        <v>2</v>
      </c>
      <c r="I26" s="5">
        <v>1</v>
      </c>
      <c r="J26" s="6">
        <v>1</v>
      </c>
      <c r="K26" s="10">
        <v>0</v>
      </c>
      <c r="L26" s="5">
        <v>0</v>
      </c>
      <c r="M26" s="2">
        <v>0</v>
      </c>
      <c r="N26" s="5">
        <v>0</v>
      </c>
      <c r="O26" s="5">
        <v>0</v>
      </c>
      <c r="P26" s="5">
        <v>0</v>
      </c>
      <c r="Q26" s="5">
        <v>0</v>
      </c>
      <c r="R26" s="6">
        <v>0</v>
      </c>
      <c r="S26" s="13">
        <v>0</v>
      </c>
      <c r="T26" s="5">
        <v>0</v>
      </c>
      <c r="U26" s="5">
        <v>0</v>
      </c>
      <c r="V26" s="6">
        <v>0</v>
      </c>
      <c r="W26" s="16">
        <f>D26+F26+H26+J26+T26+V26+L26+N26+P26+R26</f>
        <v>4</v>
      </c>
    </row>
    <row r="27" spans="1:23" x14ac:dyDescent="0.3">
      <c r="A27" s="19">
        <f t="shared" si="0"/>
        <v>18</v>
      </c>
      <c r="B27" s="3" t="s">
        <v>39</v>
      </c>
      <c r="C27" s="10">
        <v>1</v>
      </c>
      <c r="D27" s="5">
        <v>1</v>
      </c>
      <c r="E27" s="2">
        <v>0</v>
      </c>
      <c r="F27" s="5">
        <v>0</v>
      </c>
      <c r="G27" s="5">
        <v>1</v>
      </c>
      <c r="H27" s="5">
        <v>1</v>
      </c>
      <c r="I27" s="5">
        <v>0</v>
      </c>
      <c r="J27" s="6">
        <v>0</v>
      </c>
      <c r="K27" s="10">
        <v>0</v>
      </c>
      <c r="L27" s="5">
        <v>0</v>
      </c>
      <c r="M27" s="2">
        <v>0</v>
      </c>
      <c r="N27" s="5">
        <v>0</v>
      </c>
      <c r="O27" s="5">
        <v>0</v>
      </c>
      <c r="P27" s="5">
        <v>0</v>
      </c>
      <c r="Q27" s="5">
        <v>0</v>
      </c>
      <c r="R27" s="6">
        <v>0</v>
      </c>
      <c r="S27" s="13">
        <v>1</v>
      </c>
      <c r="T27" s="5">
        <v>1</v>
      </c>
      <c r="U27" s="5">
        <v>0</v>
      </c>
      <c r="V27" s="6">
        <v>0</v>
      </c>
      <c r="W27" s="16">
        <f>D27+F27+H27+J27+T27+V27+L27+N27+P27+R27</f>
        <v>3</v>
      </c>
    </row>
    <row r="28" spans="1:23" ht="15" thickBot="1" x14ac:dyDescent="0.35">
      <c r="A28" s="18">
        <f t="shared" si="0"/>
        <v>19</v>
      </c>
      <c r="B28" s="12" t="s">
        <v>40</v>
      </c>
      <c r="C28" s="11">
        <v>1</v>
      </c>
      <c r="D28" s="8">
        <v>1</v>
      </c>
      <c r="E28" s="7">
        <v>0</v>
      </c>
      <c r="F28" s="8">
        <v>0</v>
      </c>
      <c r="G28" s="8">
        <v>0</v>
      </c>
      <c r="H28" s="8">
        <v>0</v>
      </c>
      <c r="I28" s="8">
        <v>0</v>
      </c>
      <c r="J28" s="9">
        <v>0</v>
      </c>
      <c r="K28" s="11">
        <v>0</v>
      </c>
      <c r="L28" s="8">
        <v>0</v>
      </c>
      <c r="M28" s="7">
        <v>0</v>
      </c>
      <c r="N28" s="8">
        <v>0</v>
      </c>
      <c r="O28" s="8">
        <v>0</v>
      </c>
      <c r="P28" s="8">
        <v>0</v>
      </c>
      <c r="Q28" s="8">
        <v>0</v>
      </c>
      <c r="R28" s="9">
        <v>0</v>
      </c>
      <c r="S28" s="14">
        <v>1</v>
      </c>
      <c r="T28" s="8">
        <v>1</v>
      </c>
      <c r="U28" s="8">
        <v>0</v>
      </c>
      <c r="V28" s="9">
        <v>0</v>
      </c>
      <c r="W28" s="41">
        <f>D28+F28+H28+J28+T28+V28+L28+N28+P28+R28</f>
        <v>2</v>
      </c>
    </row>
    <row r="30" spans="1:23" x14ac:dyDescent="0.3">
      <c r="B30" s="17" t="s">
        <v>18</v>
      </c>
      <c r="C30" s="17"/>
      <c r="D30" s="17"/>
      <c r="E30" s="17" t="s">
        <v>20</v>
      </c>
      <c r="F30" s="17"/>
    </row>
    <row r="31" spans="1:23" x14ac:dyDescent="0.3">
      <c r="B31" s="17"/>
      <c r="C31" s="17"/>
      <c r="D31" s="17"/>
      <c r="E31" s="17"/>
      <c r="F31" s="17"/>
    </row>
    <row r="32" spans="1:23" x14ac:dyDescent="0.3">
      <c r="B32" s="17" t="s">
        <v>19</v>
      </c>
      <c r="C32" s="17"/>
      <c r="D32" s="17"/>
      <c r="E32" s="17" t="s">
        <v>41</v>
      </c>
      <c r="F32" s="17"/>
    </row>
  </sheetData>
  <sortState xmlns:xlrd2="http://schemas.microsoft.com/office/spreadsheetml/2017/richdata2" ref="A10:X28">
    <sortCondition descending="1" ref="W10:W28"/>
  </sortState>
  <mergeCells count="23">
    <mergeCell ref="A1:W1"/>
    <mergeCell ref="A5:W5"/>
    <mergeCell ref="A6:W6"/>
    <mergeCell ref="W7:W9"/>
    <mergeCell ref="A2:W2"/>
    <mergeCell ref="A3:W3"/>
    <mergeCell ref="H4:W4"/>
    <mergeCell ref="A4:B4"/>
    <mergeCell ref="A7:A9"/>
    <mergeCell ref="B7:B9"/>
    <mergeCell ref="C8:D8"/>
    <mergeCell ref="E8:F8"/>
    <mergeCell ref="G8:H8"/>
    <mergeCell ref="I8:J8"/>
    <mergeCell ref="S8:T8"/>
    <mergeCell ref="U8:V8"/>
    <mergeCell ref="C7:J7"/>
    <mergeCell ref="S7:V7"/>
    <mergeCell ref="K7:R7"/>
    <mergeCell ref="K8:L8"/>
    <mergeCell ref="M8:N8"/>
    <mergeCell ref="O8:P8"/>
    <mergeCell ref="Q8:R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Командный зачёт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ФГСР-3</dc:creator>
  <cp:lastModifiedBy>ФГСР-3</cp:lastModifiedBy>
  <cp:lastPrinted>2025-05-18T10:23:37Z</cp:lastPrinted>
  <dcterms:created xsi:type="dcterms:W3CDTF">2022-07-28T09:00:55Z</dcterms:created>
  <dcterms:modified xsi:type="dcterms:W3CDTF">2025-05-18T10:23:38Z</dcterms:modified>
</cp:coreProperties>
</file>