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лендарь" sheetId="1" state="visible" r:id="rId1"/>
    <sheet xmlns:r="http://schemas.openxmlformats.org/officeDocument/2006/relationships" name="Акты и оплаты" sheetId="2" state="visible" r:id="rId2"/>
    <sheet xmlns:r="http://schemas.openxmlformats.org/officeDocument/2006/relationships" name="Поступления" sheetId="3" state="visible" r:id="rId3"/>
    <sheet xmlns:r="http://schemas.openxmlformats.org/officeDocument/2006/relationships" name="Выплаты" sheetId="4" state="visible" r:id="rId4"/>
    <sheet xmlns:r="http://schemas.openxmlformats.org/officeDocument/2006/relationships" name="Как заполнять" sheetId="5" state="visible" r:id="rId5"/>
  </sheets>
  <definedNames>
    <definedName name="_xlnm.Print_Titles" localSheetId="0">'Календарь'!$7:$9</definedName>
    <definedName name="_xlnm.Print_Area" localSheetId="0">'Календарь'!$A$1:$AB$40</definedName>
    <definedName name="_xlnm.Print_Titles" localSheetId="1">'Акты и оплаты'!$3:$3</definedName>
    <definedName name="_xlnm.Print_Area" localSheetId="1">'Акты и оплаты'!$A$1:$S$63</definedName>
    <definedName name="_xlnm.Print_Titles" localSheetId="2">'Поступления'!$3:$3</definedName>
    <definedName name="_xlnm.Print_Area" localSheetId="2">'Поступления'!$A$1:$F$103</definedName>
    <definedName name="_xlnm._FilterDatabase" localSheetId="3" hidden="1">'Выплаты'!$A$3:$H$303</definedName>
    <definedName name="_xlnm.Print_Titles" localSheetId="3">'Выплаты'!$3:$3</definedName>
    <definedName name="_xlnm.Print_Area" localSheetId="3">'Выплаты'!$A$1:$H$303</definedName>
    <definedName name="_xlnm.Print_Area" localSheetId="4">'Как заполнять'!$A$1:$B$22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 ₽"/>
    <numFmt numFmtId="165" formatCode="0.0%"/>
    <numFmt numFmtId="166" formatCode="DD.MM.YYYY"/>
    <numFmt numFmtId="167" formatCode="yyyy-mm-dd"/>
    <numFmt numFmtId="168" formatCode="DD.MM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DCE6F2"/>
      </patternFill>
    </fill>
    <fill>
      <patternFill patternType="solid">
        <fgColor rgb="00F3F4F6"/>
      </patternFill>
    </fill>
    <fill>
      <patternFill patternType="solid">
        <fgColor rgb="00FFF4CC"/>
      </patternFill>
    </fill>
    <fill>
      <patternFill patternType="solid">
        <fgColor rgb="00EEF2F7"/>
      </patternFill>
    </fill>
  </fills>
  <borders count="6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/>
      <top style="thin">
        <color rgb="009CA3AF"/>
      </top>
      <bottom style="thin">
        <color rgb="009CA3AF"/>
      </bottom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4" borderId="0" pivotButton="0" quotePrefix="0" xfId="0"/>
    <xf numFmtId="166" fontId="0" fillId="4" borderId="1" pivotButton="0" quotePrefix="0" xfId="0"/>
    <xf numFmtId="164" fontId="0" fillId="4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8" fontId="0" fillId="3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1" fontId="3" fillId="3" borderId="1" applyAlignment="1" pivotButton="0" quotePrefix="0" xfId="0">
      <alignment vertical="top" wrapText="1"/>
    </xf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" fontId="0" fillId="3" borderId="1" pivotButton="0" quotePrefix="0" xfId="0"/>
    <xf numFmtId="0" fontId="3" fillId="0" borderId="0" pivotButton="0" quotePrefix="0" xfId="0"/>
    <xf numFmtId="0" fontId="0" fillId="4" borderId="1" applyAlignment="1" pivotButton="0" quotePrefix="0" xfId="0">
      <alignment vertical="top" wrapText="1"/>
    </xf>
    <xf numFmtId="164" fontId="0" fillId="4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166" fontId="0" fillId="4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166" fontId="0" fillId="3" borderId="1" applyAlignment="1" pivotButton="0" quotePrefix="0" xfId="0">
      <alignment vertical="top" wrapText="1"/>
    </xf>
    <xf numFmtId="0" fontId="2" fillId="5" borderId="0" pivotButton="0" quotePrefix="0" xfId="0"/>
    <xf numFmtId="0" fontId="0" fillId="0" borderId="0" applyAlignment="1" pivotButton="0" quotePrefix="0" xfId="0">
      <alignment horizontal="center"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FADBD8"/>
        </patternFill>
      </fill>
    </dxf>
    <dxf>
      <fill>
        <patternFill patternType="solid">
          <fgColor rgb="00FD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B4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5" customWidth="1" min="28" max="28"/>
  </cols>
  <sheetData>
    <row r="1">
      <c r="A1" s="1" t="inlineStr">
        <is>
          <t>Платёжный календарь объекта по неделям</t>
        </is>
      </c>
    </row>
    <row r="2" ht="44" customHeight="1">
      <c r="A2" s="2" t="inlineStr">
        <is>
          <t>Объект:</t>
        </is>
      </c>
      <c r="B2" s="3" t="inlineStr">
        <is>
          <t>Жилой дом, корпус 2</t>
        </is>
      </c>
      <c r="C2" s="4" t="n"/>
      <c r="D2" s="4" t="n"/>
      <c r="E2" s="5" t="n"/>
      <c r="G2" s="6" t="inlineStr">
        <is>
          <t>ПРИМЕР — жёлтые параметры замените своими</t>
        </is>
      </c>
    </row>
    <row r="3">
      <c r="A3" s="2" t="inlineStr">
        <is>
          <t>Начало первой недели (понедельник):</t>
        </is>
      </c>
      <c r="B3" s="7" t="n">
        <v>46328</v>
      </c>
    </row>
    <row r="4">
      <c r="A4" s="2" t="inlineStr">
        <is>
          <t>Остаток денег по объекту на начало, руб.:</t>
        </is>
      </c>
      <c r="B4" s="8" t="n">
        <v>1500000</v>
      </c>
    </row>
    <row r="5">
      <c r="A5" s="2" t="inlineStr">
        <is>
          <t>Минимальный остаток, руб.:</t>
        </is>
      </c>
      <c r="B5" s="8" t="n">
        <v>500000</v>
      </c>
    </row>
    <row r="6"/>
    <row r="7" ht="22" customHeight="1">
      <c r="A7" s="9" t="inlineStr">
        <is>
          <t>Статья</t>
        </is>
      </c>
      <c r="B7" s="9" t="inlineStr">
        <is>
          <t>Нед. 1</t>
        </is>
      </c>
      <c r="C7" s="9" t="inlineStr">
        <is>
          <t>Нед. 2</t>
        </is>
      </c>
      <c r="D7" s="9" t="inlineStr">
        <is>
          <t>Нед. 3</t>
        </is>
      </c>
      <c r="E7" s="9" t="inlineStr">
        <is>
          <t>Нед. 4</t>
        </is>
      </c>
      <c r="F7" s="9" t="inlineStr">
        <is>
          <t>Нед. 5</t>
        </is>
      </c>
      <c r="G7" s="9" t="inlineStr">
        <is>
          <t>Нед. 6</t>
        </is>
      </c>
      <c r="H7" s="9" t="inlineStr">
        <is>
          <t>Нед. 7</t>
        </is>
      </c>
      <c r="I7" s="9" t="inlineStr">
        <is>
          <t>Нед. 8</t>
        </is>
      </c>
      <c r="J7" s="9" t="inlineStr">
        <is>
          <t>Нед. 9</t>
        </is>
      </c>
      <c r="K7" s="9" t="inlineStr">
        <is>
          <t>Нед. 10</t>
        </is>
      </c>
      <c r="L7" s="9" t="inlineStr">
        <is>
          <t>Нед. 11</t>
        </is>
      </c>
      <c r="M7" s="9" t="inlineStr">
        <is>
          <t>Нед. 12</t>
        </is>
      </c>
      <c r="N7" s="9" t="inlineStr">
        <is>
          <t>Нед. 13</t>
        </is>
      </c>
      <c r="O7" s="9" t="inlineStr">
        <is>
          <t>Нед. 14</t>
        </is>
      </c>
      <c r="P7" s="9" t="inlineStr">
        <is>
          <t>Нед. 15</t>
        </is>
      </c>
      <c r="Q7" s="9" t="inlineStr">
        <is>
          <t>Нед. 16</t>
        </is>
      </c>
      <c r="R7" s="9" t="inlineStr">
        <is>
          <t>Нед. 17</t>
        </is>
      </c>
      <c r="S7" s="9" t="inlineStr">
        <is>
          <t>Нед. 18</t>
        </is>
      </c>
      <c r="T7" s="9" t="inlineStr">
        <is>
          <t>Нед. 19</t>
        </is>
      </c>
      <c r="U7" s="9" t="inlineStr">
        <is>
          <t>Нед. 20</t>
        </is>
      </c>
      <c r="V7" s="9" t="inlineStr">
        <is>
          <t>Нед. 21</t>
        </is>
      </c>
      <c r="W7" s="9" t="inlineStr">
        <is>
          <t>Нед. 22</t>
        </is>
      </c>
      <c r="X7" s="9" t="inlineStr">
        <is>
          <t>Нед. 23</t>
        </is>
      </c>
      <c r="Y7" s="9" t="inlineStr">
        <is>
          <t>Нед. 24</t>
        </is>
      </c>
      <c r="Z7" s="9" t="inlineStr">
        <is>
          <t>Нед. 25</t>
        </is>
      </c>
      <c r="AA7" s="9" t="inlineStr">
        <is>
          <t>Нед. 26</t>
        </is>
      </c>
      <c r="AB7" s="9" t="inlineStr">
        <is>
          <t>Итого</t>
        </is>
      </c>
    </row>
    <row r="8">
      <c r="A8" s="10" t="inlineStr">
        <is>
          <t>Начало недели</t>
        </is>
      </c>
      <c r="B8" s="11">
        <f>$B$3+7*0</f>
        <v/>
      </c>
      <c r="C8" s="11">
        <f>$B$3+7*1</f>
        <v/>
      </c>
      <c r="D8" s="11">
        <f>$B$3+7*2</f>
        <v/>
      </c>
      <c r="E8" s="11">
        <f>$B$3+7*3</f>
        <v/>
      </c>
      <c r="F8" s="11">
        <f>$B$3+7*4</f>
        <v/>
      </c>
      <c r="G8" s="11">
        <f>$B$3+7*5</f>
        <v/>
      </c>
      <c r="H8" s="11">
        <f>$B$3+7*6</f>
        <v/>
      </c>
      <c r="I8" s="11">
        <f>$B$3+7*7</f>
        <v/>
      </c>
      <c r="J8" s="11">
        <f>$B$3+7*8</f>
        <v/>
      </c>
      <c r="K8" s="11">
        <f>$B$3+7*9</f>
        <v/>
      </c>
      <c r="L8" s="11">
        <f>$B$3+7*10</f>
        <v/>
      </c>
      <c r="M8" s="11">
        <f>$B$3+7*11</f>
        <v/>
      </c>
      <c r="N8" s="11">
        <f>$B$3+7*12</f>
        <v/>
      </c>
      <c r="O8" s="11">
        <f>$B$3+7*13</f>
        <v/>
      </c>
      <c r="P8" s="11">
        <f>$B$3+7*14</f>
        <v/>
      </c>
      <c r="Q8" s="11">
        <f>$B$3+7*15</f>
        <v/>
      </c>
      <c r="R8" s="11">
        <f>$B$3+7*16</f>
        <v/>
      </c>
      <c r="S8" s="11">
        <f>$B$3+7*17</f>
        <v/>
      </c>
      <c r="T8" s="11">
        <f>$B$3+7*18</f>
        <v/>
      </c>
      <c r="U8" s="11">
        <f>$B$3+7*19</f>
        <v/>
      </c>
      <c r="V8" s="11">
        <f>$B$3+7*20</f>
        <v/>
      </c>
      <c r="W8" s="11">
        <f>$B$3+7*21</f>
        <v/>
      </c>
      <c r="X8" s="11">
        <f>$B$3+7*22</f>
        <v/>
      </c>
      <c r="Y8" s="11">
        <f>$B$3+7*23</f>
        <v/>
      </c>
      <c r="Z8" s="11">
        <f>$B$3+7*24</f>
        <v/>
      </c>
      <c r="AA8" s="11">
        <f>$B$3+7*25</f>
        <v/>
      </c>
      <c r="AB8" s="10" t="n"/>
    </row>
    <row r="9">
      <c r="A9" s="10" t="inlineStr">
        <is>
          <t>Конец недели</t>
        </is>
      </c>
      <c r="B9" s="11">
        <f>B8+6</f>
        <v/>
      </c>
      <c r="C9" s="11">
        <f>C8+6</f>
        <v/>
      </c>
      <c r="D9" s="11">
        <f>D8+6</f>
        <v/>
      </c>
      <c r="E9" s="11">
        <f>E8+6</f>
        <v/>
      </c>
      <c r="F9" s="11">
        <f>F8+6</f>
        <v/>
      </c>
      <c r="G9" s="11">
        <f>G8+6</f>
        <v/>
      </c>
      <c r="H9" s="11">
        <f>H8+6</f>
        <v/>
      </c>
      <c r="I9" s="11">
        <f>I8+6</f>
        <v/>
      </c>
      <c r="J9" s="11">
        <f>J8+6</f>
        <v/>
      </c>
      <c r="K9" s="11">
        <f>K8+6</f>
        <v/>
      </c>
      <c r="L9" s="11">
        <f>L8+6</f>
        <v/>
      </c>
      <c r="M9" s="11">
        <f>M8+6</f>
        <v/>
      </c>
      <c r="N9" s="11">
        <f>N8+6</f>
        <v/>
      </c>
      <c r="O9" s="11">
        <f>O8+6</f>
        <v/>
      </c>
      <c r="P9" s="11">
        <f>P8+6</f>
        <v/>
      </c>
      <c r="Q9" s="11">
        <f>Q8+6</f>
        <v/>
      </c>
      <c r="R9" s="11">
        <f>R8+6</f>
        <v/>
      </c>
      <c r="S9" s="11">
        <f>S8+6</f>
        <v/>
      </c>
      <c r="T9" s="11">
        <f>T8+6</f>
        <v/>
      </c>
      <c r="U9" s="11">
        <f>U8+6</f>
        <v/>
      </c>
      <c r="V9" s="11">
        <f>V8+6</f>
        <v/>
      </c>
      <c r="W9" s="11">
        <f>W8+6</f>
        <v/>
      </c>
      <c r="X9" s="11">
        <f>X8+6</f>
        <v/>
      </c>
      <c r="Y9" s="11">
        <f>Y8+6</f>
        <v/>
      </c>
      <c r="Z9" s="11">
        <f>Z8+6</f>
        <v/>
      </c>
      <c r="AA9" s="11">
        <f>AA8+6</f>
        <v/>
      </c>
      <c r="AB9" s="10" t="n"/>
    </row>
    <row r="10">
      <c r="A10" s="12" t="inlineStr">
        <is>
          <t>ПОСТУПЛЕНИЯ</t>
        </is>
      </c>
      <c r="B10" s="13" t="n"/>
      <c r="C10" s="13" t="n"/>
      <c r="D10" s="13" t="n"/>
      <c r="E10" s="13" t="n"/>
      <c r="F10" s="13" t="n"/>
      <c r="G10" s="13" t="n"/>
      <c r="H10" s="13" t="n"/>
      <c r="I10" s="13" t="n"/>
      <c r="J10" s="13" t="n"/>
      <c r="K10" s="13" t="n"/>
      <c r="L10" s="13" t="n"/>
      <c r="M10" s="13" t="n"/>
      <c r="N10" s="13" t="n"/>
      <c r="O10" s="13" t="n"/>
      <c r="P10" s="13" t="n"/>
      <c r="Q10" s="13" t="n"/>
      <c r="R10" s="13" t="n"/>
      <c r="S10" s="13" t="n"/>
      <c r="T10" s="13" t="n"/>
      <c r="U10" s="13" t="n"/>
      <c r="V10" s="13" t="n"/>
      <c r="W10" s="13" t="n"/>
      <c r="X10" s="13" t="n"/>
      <c r="Y10" s="13" t="n"/>
      <c r="Z10" s="13" t="n"/>
      <c r="AA10" s="13" t="n"/>
      <c r="AB10" s="13" t="n"/>
    </row>
    <row r="11">
      <c r="A11" s="10" t="inlineStr">
        <is>
          <t>Оплата актов заказчиком</t>
        </is>
      </c>
      <c r="B11" s="14">
        <f>SUMIFS('Акты и оплаты'!$Q$4:$Q$63,'Акты и оплаты'!$P$4:$P$63,"&gt;="&amp;B$8,'Акты и оплаты'!$P$4:$P$63,"&lt;="&amp;B$9)</f>
        <v/>
      </c>
      <c r="C11" s="14">
        <f>SUMIFS('Акты и оплаты'!$Q$4:$Q$63,'Акты и оплаты'!$P$4:$P$63,"&gt;="&amp;C$8,'Акты и оплаты'!$P$4:$P$63,"&lt;="&amp;C$9)</f>
        <v/>
      </c>
      <c r="D11" s="14">
        <f>SUMIFS('Акты и оплаты'!$Q$4:$Q$63,'Акты и оплаты'!$P$4:$P$63,"&gt;="&amp;D$8,'Акты и оплаты'!$P$4:$P$63,"&lt;="&amp;D$9)</f>
        <v/>
      </c>
      <c r="E11" s="14">
        <f>SUMIFS('Акты и оплаты'!$Q$4:$Q$63,'Акты и оплаты'!$P$4:$P$63,"&gt;="&amp;E$8,'Акты и оплаты'!$P$4:$P$63,"&lt;="&amp;E$9)</f>
        <v/>
      </c>
      <c r="F11" s="14">
        <f>SUMIFS('Акты и оплаты'!$Q$4:$Q$63,'Акты и оплаты'!$P$4:$P$63,"&gt;="&amp;F$8,'Акты и оплаты'!$P$4:$P$63,"&lt;="&amp;F$9)</f>
        <v/>
      </c>
      <c r="G11" s="14">
        <f>SUMIFS('Акты и оплаты'!$Q$4:$Q$63,'Акты и оплаты'!$P$4:$P$63,"&gt;="&amp;G$8,'Акты и оплаты'!$P$4:$P$63,"&lt;="&amp;G$9)</f>
        <v/>
      </c>
      <c r="H11" s="14">
        <f>SUMIFS('Акты и оплаты'!$Q$4:$Q$63,'Акты и оплаты'!$P$4:$P$63,"&gt;="&amp;H$8,'Акты и оплаты'!$P$4:$P$63,"&lt;="&amp;H$9)</f>
        <v/>
      </c>
      <c r="I11" s="14">
        <f>SUMIFS('Акты и оплаты'!$Q$4:$Q$63,'Акты и оплаты'!$P$4:$P$63,"&gt;="&amp;I$8,'Акты и оплаты'!$P$4:$P$63,"&lt;="&amp;I$9)</f>
        <v/>
      </c>
      <c r="J11" s="14">
        <f>SUMIFS('Акты и оплаты'!$Q$4:$Q$63,'Акты и оплаты'!$P$4:$P$63,"&gt;="&amp;J$8,'Акты и оплаты'!$P$4:$P$63,"&lt;="&amp;J$9)</f>
        <v/>
      </c>
      <c r="K11" s="14">
        <f>SUMIFS('Акты и оплаты'!$Q$4:$Q$63,'Акты и оплаты'!$P$4:$P$63,"&gt;="&amp;K$8,'Акты и оплаты'!$P$4:$P$63,"&lt;="&amp;K$9)</f>
        <v/>
      </c>
      <c r="L11" s="14">
        <f>SUMIFS('Акты и оплаты'!$Q$4:$Q$63,'Акты и оплаты'!$P$4:$P$63,"&gt;="&amp;L$8,'Акты и оплаты'!$P$4:$P$63,"&lt;="&amp;L$9)</f>
        <v/>
      </c>
      <c r="M11" s="14">
        <f>SUMIFS('Акты и оплаты'!$Q$4:$Q$63,'Акты и оплаты'!$P$4:$P$63,"&gt;="&amp;M$8,'Акты и оплаты'!$P$4:$P$63,"&lt;="&amp;M$9)</f>
        <v/>
      </c>
      <c r="N11" s="14">
        <f>SUMIFS('Акты и оплаты'!$Q$4:$Q$63,'Акты и оплаты'!$P$4:$P$63,"&gt;="&amp;N$8,'Акты и оплаты'!$P$4:$P$63,"&lt;="&amp;N$9)</f>
        <v/>
      </c>
      <c r="O11" s="14">
        <f>SUMIFS('Акты и оплаты'!$Q$4:$Q$63,'Акты и оплаты'!$P$4:$P$63,"&gt;="&amp;O$8,'Акты и оплаты'!$P$4:$P$63,"&lt;="&amp;O$9)</f>
        <v/>
      </c>
      <c r="P11" s="14">
        <f>SUMIFS('Акты и оплаты'!$Q$4:$Q$63,'Акты и оплаты'!$P$4:$P$63,"&gt;="&amp;P$8,'Акты и оплаты'!$P$4:$P$63,"&lt;="&amp;P$9)</f>
        <v/>
      </c>
      <c r="Q11" s="14">
        <f>SUMIFS('Акты и оплаты'!$Q$4:$Q$63,'Акты и оплаты'!$P$4:$P$63,"&gt;="&amp;Q$8,'Акты и оплаты'!$P$4:$P$63,"&lt;="&amp;Q$9)</f>
        <v/>
      </c>
      <c r="R11" s="14">
        <f>SUMIFS('Акты и оплаты'!$Q$4:$Q$63,'Акты и оплаты'!$P$4:$P$63,"&gt;="&amp;R$8,'Акты и оплаты'!$P$4:$P$63,"&lt;="&amp;R$9)</f>
        <v/>
      </c>
      <c r="S11" s="14">
        <f>SUMIFS('Акты и оплаты'!$Q$4:$Q$63,'Акты и оплаты'!$P$4:$P$63,"&gt;="&amp;S$8,'Акты и оплаты'!$P$4:$P$63,"&lt;="&amp;S$9)</f>
        <v/>
      </c>
      <c r="T11" s="14">
        <f>SUMIFS('Акты и оплаты'!$Q$4:$Q$63,'Акты и оплаты'!$P$4:$P$63,"&gt;="&amp;T$8,'Акты и оплаты'!$P$4:$P$63,"&lt;="&amp;T$9)</f>
        <v/>
      </c>
      <c r="U11" s="14">
        <f>SUMIFS('Акты и оплаты'!$Q$4:$Q$63,'Акты и оплаты'!$P$4:$P$63,"&gt;="&amp;U$8,'Акты и оплаты'!$P$4:$P$63,"&lt;="&amp;U$9)</f>
        <v/>
      </c>
      <c r="V11" s="14">
        <f>SUMIFS('Акты и оплаты'!$Q$4:$Q$63,'Акты и оплаты'!$P$4:$P$63,"&gt;="&amp;V$8,'Акты и оплаты'!$P$4:$P$63,"&lt;="&amp;V$9)</f>
        <v/>
      </c>
      <c r="W11" s="14">
        <f>SUMIFS('Акты и оплаты'!$Q$4:$Q$63,'Акты и оплаты'!$P$4:$P$63,"&gt;="&amp;W$8,'Акты и оплаты'!$P$4:$P$63,"&lt;="&amp;W$9)</f>
        <v/>
      </c>
      <c r="X11" s="14">
        <f>SUMIFS('Акты и оплаты'!$Q$4:$Q$63,'Акты и оплаты'!$P$4:$P$63,"&gt;="&amp;X$8,'Акты и оплаты'!$P$4:$P$63,"&lt;="&amp;X$9)</f>
        <v/>
      </c>
      <c r="Y11" s="14">
        <f>SUMIFS('Акты и оплаты'!$Q$4:$Q$63,'Акты и оплаты'!$P$4:$P$63,"&gt;="&amp;Y$8,'Акты и оплаты'!$P$4:$P$63,"&lt;="&amp;Y$9)</f>
        <v/>
      </c>
      <c r="Z11" s="14">
        <f>SUMIFS('Акты и оплаты'!$Q$4:$Q$63,'Акты и оплаты'!$P$4:$P$63,"&gt;="&amp;Z$8,'Акты и оплаты'!$P$4:$P$63,"&lt;="&amp;Z$9)</f>
        <v/>
      </c>
      <c r="AA11" s="14">
        <f>SUMIFS('Акты и оплаты'!$Q$4:$Q$63,'Акты и оплаты'!$P$4:$P$63,"&gt;="&amp;AA$8,'Акты и оплаты'!$P$4:$P$63,"&lt;="&amp;AA$9)</f>
        <v/>
      </c>
      <c r="AB11" s="15">
        <f>SUM(B11:AA11)</f>
        <v/>
      </c>
    </row>
    <row r="12">
      <c r="A12" s="10" t="inlineStr">
        <is>
          <t>Возврат гарантийного удержания</t>
        </is>
      </c>
      <c r="B12" s="14">
        <f>SUMIFS('Акты и оплаты'!$F$4:$F$63,'Акты и оплаты'!$R$4:$R$63,"&gt;="&amp;B$8,'Акты и оплаты'!$R$4:$R$63,"&lt;="&amp;B$9)</f>
        <v/>
      </c>
      <c r="C12" s="14">
        <f>SUMIFS('Акты и оплаты'!$F$4:$F$63,'Акты и оплаты'!$R$4:$R$63,"&gt;="&amp;C$8,'Акты и оплаты'!$R$4:$R$63,"&lt;="&amp;C$9)</f>
        <v/>
      </c>
      <c r="D12" s="14">
        <f>SUMIFS('Акты и оплаты'!$F$4:$F$63,'Акты и оплаты'!$R$4:$R$63,"&gt;="&amp;D$8,'Акты и оплаты'!$R$4:$R$63,"&lt;="&amp;D$9)</f>
        <v/>
      </c>
      <c r="E12" s="14">
        <f>SUMIFS('Акты и оплаты'!$F$4:$F$63,'Акты и оплаты'!$R$4:$R$63,"&gt;="&amp;E$8,'Акты и оплаты'!$R$4:$R$63,"&lt;="&amp;E$9)</f>
        <v/>
      </c>
      <c r="F12" s="14">
        <f>SUMIFS('Акты и оплаты'!$F$4:$F$63,'Акты и оплаты'!$R$4:$R$63,"&gt;="&amp;F$8,'Акты и оплаты'!$R$4:$R$63,"&lt;="&amp;F$9)</f>
        <v/>
      </c>
      <c r="G12" s="14">
        <f>SUMIFS('Акты и оплаты'!$F$4:$F$63,'Акты и оплаты'!$R$4:$R$63,"&gt;="&amp;G$8,'Акты и оплаты'!$R$4:$R$63,"&lt;="&amp;G$9)</f>
        <v/>
      </c>
      <c r="H12" s="14">
        <f>SUMIFS('Акты и оплаты'!$F$4:$F$63,'Акты и оплаты'!$R$4:$R$63,"&gt;="&amp;H$8,'Акты и оплаты'!$R$4:$R$63,"&lt;="&amp;H$9)</f>
        <v/>
      </c>
      <c r="I12" s="14">
        <f>SUMIFS('Акты и оплаты'!$F$4:$F$63,'Акты и оплаты'!$R$4:$R$63,"&gt;="&amp;I$8,'Акты и оплаты'!$R$4:$R$63,"&lt;="&amp;I$9)</f>
        <v/>
      </c>
      <c r="J12" s="14">
        <f>SUMIFS('Акты и оплаты'!$F$4:$F$63,'Акты и оплаты'!$R$4:$R$63,"&gt;="&amp;J$8,'Акты и оплаты'!$R$4:$R$63,"&lt;="&amp;J$9)</f>
        <v/>
      </c>
      <c r="K12" s="14">
        <f>SUMIFS('Акты и оплаты'!$F$4:$F$63,'Акты и оплаты'!$R$4:$R$63,"&gt;="&amp;K$8,'Акты и оплаты'!$R$4:$R$63,"&lt;="&amp;K$9)</f>
        <v/>
      </c>
      <c r="L12" s="14">
        <f>SUMIFS('Акты и оплаты'!$F$4:$F$63,'Акты и оплаты'!$R$4:$R$63,"&gt;="&amp;L$8,'Акты и оплаты'!$R$4:$R$63,"&lt;="&amp;L$9)</f>
        <v/>
      </c>
      <c r="M12" s="14">
        <f>SUMIFS('Акты и оплаты'!$F$4:$F$63,'Акты и оплаты'!$R$4:$R$63,"&gt;="&amp;M$8,'Акты и оплаты'!$R$4:$R$63,"&lt;="&amp;M$9)</f>
        <v/>
      </c>
      <c r="N12" s="14">
        <f>SUMIFS('Акты и оплаты'!$F$4:$F$63,'Акты и оплаты'!$R$4:$R$63,"&gt;="&amp;N$8,'Акты и оплаты'!$R$4:$R$63,"&lt;="&amp;N$9)</f>
        <v/>
      </c>
      <c r="O12" s="14">
        <f>SUMIFS('Акты и оплаты'!$F$4:$F$63,'Акты и оплаты'!$R$4:$R$63,"&gt;="&amp;O$8,'Акты и оплаты'!$R$4:$R$63,"&lt;="&amp;O$9)</f>
        <v/>
      </c>
      <c r="P12" s="14">
        <f>SUMIFS('Акты и оплаты'!$F$4:$F$63,'Акты и оплаты'!$R$4:$R$63,"&gt;="&amp;P$8,'Акты и оплаты'!$R$4:$R$63,"&lt;="&amp;P$9)</f>
        <v/>
      </c>
      <c r="Q12" s="14">
        <f>SUMIFS('Акты и оплаты'!$F$4:$F$63,'Акты и оплаты'!$R$4:$R$63,"&gt;="&amp;Q$8,'Акты и оплаты'!$R$4:$R$63,"&lt;="&amp;Q$9)</f>
        <v/>
      </c>
      <c r="R12" s="14">
        <f>SUMIFS('Акты и оплаты'!$F$4:$F$63,'Акты и оплаты'!$R$4:$R$63,"&gt;="&amp;R$8,'Акты и оплаты'!$R$4:$R$63,"&lt;="&amp;R$9)</f>
        <v/>
      </c>
      <c r="S12" s="14">
        <f>SUMIFS('Акты и оплаты'!$F$4:$F$63,'Акты и оплаты'!$R$4:$R$63,"&gt;="&amp;S$8,'Акты и оплаты'!$R$4:$R$63,"&lt;="&amp;S$9)</f>
        <v/>
      </c>
      <c r="T12" s="14">
        <f>SUMIFS('Акты и оплаты'!$F$4:$F$63,'Акты и оплаты'!$R$4:$R$63,"&gt;="&amp;T$8,'Акты и оплаты'!$R$4:$R$63,"&lt;="&amp;T$9)</f>
        <v/>
      </c>
      <c r="U12" s="14">
        <f>SUMIFS('Акты и оплаты'!$F$4:$F$63,'Акты и оплаты'!$R$4:$R$63,"&gt;="&amp;U$8,'Акты и оплаты'!$R$4:$R$63,"&lt;="&amp;U$9)</f>
        <v/>
      </c>
      <c r="V12" s="14">
        <f>SUMIFS('Акты и оплаты'!$F$4:$F$63,'Акты и оплаты'!$R$4:$R$63,"&gt;="&amp;V$8,'Акты и оплаты'!$R$4:$R$63,"&lt;="&amp;V$9)</f>
        <v/>
      </c>
      <c r="W12" s="14">
        <f>SUMIFS('Акты и оплаты'!$F$4:$F$63,'Акты и оплаты'!$R$4:$R$63,"&gt;="&amp;W$8,'Акты и оплаты'!$R$4:$R$63,"&lt;="&amp;W$9)</f>
        <v/>
      </c>
      <c r="X12" s="14">
        <f>SUMIFS('Акты и оплаты'!$F$4:$F$63,'Акты и оплаты'!$R$4:$R$63,"&gt;="&amp;X$8,'Акты и оплаты'!$R$4:$R$63,"&lt;="&amp;X$9)</f>
        <v/>
      </c>
      <c r="Y12" s="14">
        <f>SUMIFS('Акты и оплаты'!$F$4:$F$63,'Акты и оплаты'!$R$4:$R$63,"&gt;="&amp;Y$8,'Акты и оплаты'!$R$4:$R$63,"&lt;="&amp;Y$9)</f>
        <v/>
      </c>
      <c r="Z12" s="14">
        <f>SUMIFS('Акты и оплаты'!$F$4:$F$63,'Акты и оплаты'!$R$4:$R$63,"&gt;="&amp;Z$8,'Акты и оплаты'!$R$4:$R$63,"&lt;="&amp;Z$9)</f>
        <v/>
      </c>
      <c r="AA12" s="14">
        <f>SUMIFS('Акты и оплаты'!$F$4:$F$63,'Акты и оплаты'!$R$4:$R$63,"&gt;="&amp;AA$8,'Акты и оплаты'!$R$4:$R$63,"&lt;="&amp;AA$9)</f>
        <v/>
      </c>
      <c r="AB12" s="15">
        <f>SUM(B12:AA12)</f>
        <v/>
      </c>
    </row>
    <row r="13">
      <c r="A13" s="10" t="inlineStr">
        <is>
          <t>Аванс заказчика</t>
        </is>
      </c>
      <c r="B13" s="14">
        <f>SUMIFS('Поступления'!$C$4:$C$103,'Поступления'!$B$4:$B$103,"Аванс заказчика",'Поступления'!$E$4:$E$103,"&lt;&gt;Отменено",'Поступления'!$A$4:$A$103,"&gt;="&amp;B$8,'Поступления'!$A$4:$A$103,"&lt;="&amp;B$9)</f>
        <v/>
      </c>
      <c r="C13" s="14">
        <f>SUMIFS('Поступления'!$C$4:$C$103,'Поступления'!$B$4:$B$103,"Аванс заказчика",'Поступления'!$E$4:$E$103,"&lt;&gt;Отменено",'Поступления'!$A$4:$A$103,"&gt;="&amp;C$8,'Поступления'!$A$4:$A$103,"&lt;="&amp;C$9)</f>
        <v/>
      </c>
      <c r="D13" s="14">
        <f>SUMIFS('Поступления'!$C$4:$C$103,'Поступления'!$B$4:$B$103,"Аванс заказчика",'Поступления'!$E$4:$E$103,"&lt;&gt;Отменено",'Поступления'!$A$4:$A$103,"&gt;="&amp;D$8,'Поступления'!$A$4:$A$103,"&lt;="&amp;D$9)</f>
        <v/>
      </c>
      <c r="E13" s="14">
        <f>SUMIFS('Поступления'!$C$4:$C$103,'Поступления'!$B$4:$B$103,"Аванс заказчика",'Поступления'!$E$4:$E$103,"&lt;&gt;Отменено",'Поступления'!$A$4:$A$103,"&gt;="&amp;E$8,'Поступления'!$A$4:$A$103,"&lt;="&amp;E$9)</f>
        <v/>
      </c>
      <c r="F13" s="14">
        <f>SUMIFS('Поступления'!$C$4:$C$103,'Поступления'!$B$4:$B$103,"Аванс заказчика",'Поступления'!$E$4:$E$103,"&lt;&gt;Отменено",'Поступления'!$A$4:$A$103,"&gt;="&amp;F$8,'Поступления'!$A$4:$A$103,"&lt;="&amp;F$9)</f>
        <v/>
      </c>
      <c r="G13" s="14">
        <f>SUMIFS('Поступления'!$C$4:$C$103,'Поступления'!$B$4:$B$103,"Аванс заказчика",'Поступления'!$E$4:$E$103,"&lt;&gt;Отменено",'Поступления'!$A$4:$A$103,"&gt;="&amp;G$8,'Поступления'!$A$4:$A$103,"&lt;="&amp;G$9)</f>
        <v/>
      </c>
      <c r="H13" s="14">
        <f>SUMIFS('Поступления'!$C$4:$C$103,'Поступления'!$B$4:$B$103,"Аванс заказчика",'Поступления'!$E$4:$E$103,"&lt;&gt;Отменено",'Поступления'!$A$4:$A$103,"&gt;="&amp;H$8,'Поступления'!$A$4:$A$103,"&lt;="&amp;H$9)</f>
        <v/>
      </c>
      <c r="I13" s="14">
        <f>SUMIFS('Поступления'!$C$4:$C$103,'Поступления'!$B$4:$B$103,"Аванс заказчика",'Поступления'!$E$4:$E$103,"&lt;&gt;Отменено",'Поступления'!$A$4:$A$103,"&gt;="&amp;I$8,'Поступления'!$A$4:$A$103,"&lt;="&amp;I$9)</f>
        <v/>
      </c>
      <c r="J13" s="14">
        <f>SUMIFS('Поступления'!$C$4:$C$103,'Поступления'!$B$4:$B$103,"Аванс заказчика",'Поступления'!$E$4:$E$103,"&lt;&gt;Отменено",'Поступления'!$A$4:$A$103,"&gt;="&amp;J$8,'Поступления'!$A$4:$A$103,"&lt;="&amp;J$9)</f>
        <v/>
      </c>
      <c r="K13" s="14">
        <f>SUMIFS('Поступления'!$C$4:$C$103,'Поступления'!$B$4:$B$103,"Аванс заказчика",'Поступления'!$E$4:$E$103,"&lt;&gt;Отменено",'Поступления'!$A$4:$A$103,"&gt;="&amp;K$8,'Поступления'!$A$4:$A$103,"&lt;="&amp;K$9)</f>
        <v/>
      </c>
      <c r="L13" s="14">
        <f>SUMIFS('Поступления'!$C$4:$C$103,'Поступления'!$B$4:$B$103,"Аванс заказчика",'Поступления'!$E$4:$E$103,"&lt;&gt;Отменено",'Поступления'!$A$4:$A$103,"&gt;="&amp;L$8,'Поступления'!$A$4:$A$103,"&lt;="&amp;L$9)</f>
        <v/>
      </c>
      <c r="M13" s="14">
        <f>SUMIFS('Поступления'!$C$4:$C$103,'Поступления'!$B$4:$B$103,"Аванс заказчика",'Поступления'!$E$4:$E$103,"&lt;&gt;Отменено",'Поступления'!$A$4:$A$103,"&gt;="&amp;M$8,'Поступления'!$A$4:$A$103,"&lt;="&amp;M$9)</f>
        <v/>
      </c>
      <c r="N13" s="14">
        <f>SUMIFS('Поступления'!$C$4:$C$103,'Поступления'!$B$4:$B$103,"Аванс заказчика",'Поступления'!$E$4:$E$103,"&lt;&gt;Отменено",'Поступления'!$A$4:$A$103,"&gt;="&amp;N$8,'Поступления'!$A$4:$A$103,"&lt;="&amp;N$9)</f>
        <v/>
      </c>
      <c r="O13" s="14">
        <f>SUMIFS('Поступления'!$C$4:$C$103,'Поступления'!$B$4:$B$103,"Аванс заказчика",'Поступления'!$E$4:$E$103,"&lt;&gt;Отменено",'Поступления'!$A$4:$A$103,"&gt;="&amp;O$8,'Поступления'!$A$4:$A$103,"&lt;="&amp;O$9)</f>
        <v/>
      </c>
      <c r="P13" s="14">
        <f>SUMIFS('Поступления'!$C$4:$C$103,'Поступления'!$B$4:$B$103,"Аванс заказчика",'Поступления'!$E$4:$E$103,"&lt;&gt;Отменено",'Поступления'!$A$4:$A$103,"&gt;="&amp;P$8,'Поступления'!$A$4:$A$103,"&lt;="&amp;P$9)</f>
        <v/>
      </c>
      <c r="Q13" s="14">
        <f>SUMIFS('Поступления'!$C$4:$C$103,'Поступления'!$B$4:$B$103,"Аванс заказчика",'Поступления'!$E$4:$E$103,"&lt;&gt;Отменено",'Поступления'!$A$4:$A$103,"&gt;="&amp;Q$8,'Поступления'!$A$4:$A$103,"&lt;="&amp;Q$9)</f>
        <v/>
      </c>
      <c r="R13" s="14">
        <f>SUMIFS('Поступления'!$C$4:$C$103,'Поступления'!$B$4:$B$103,"Аванс заказчика",'Поступления'!$E$4:$E$103,"&lt;&gt;Отменено",'Поступления'!$A$4:$A$103,"&gt;="&amp;R$8,'Поступления'!$A$4:$A$103,"&lt;="&amp;R$9)</f>
        <v/>
      </c>
      <c r="S13" s="14">
        <f>SUMIFS('Поступления'!$C$4:$C$103,'Поступления'!$B$4:$B$103,"Аванс заказчика",'Поступления'!$E$4:$E$103,"&lt;&gt;Отменено",'Поступления'!$A$4:$A$103,"&gt;="&amp;S$8,'Поступления'!$A$4:$A$103,"&lt;="&amp;S$9)</f>
        <v/>
      </c>
      <c r="T13" s="14">
        <f>SUMIFS('Поступления'!$C$4:$C$103,'Поступления'!$B$4:$B$103,"Аванс заказчика",'Поступления'!$E$4:$E$103,"&lt;&gt;Отменено",'Поступления'!$A$4:$A$103,"&gt;="&amp;T$8,'Поступления'!$A$4:$A$103,"&lt;="&amp;T$9)</f>
        <v/>
      </c>
      <c r="U13" s="14">
        <f>SUMIFS('Поступления'!$C$4:$C$103,'Поступления'!$B$4:$B$103,"Аванс заказчика",'Поступления'!$E$4:$E$103,"&lt;&gt;Отменено",'Поступления'!$A$4:$A$103,"&gt;="&amp;U$8,'Поступления'!$A$4:$A$103,"&lt;="&amp;U$9)</f>
        <v/>
      </c>
      <c r="V13" s="14">
        <f>SUMIFS('Поступления'!$C$4:$C$103,'Поступления'!$B$4:$B$103,"Аванс заказчика",'Поступления'!$E$4:$E$103,"&lt;&gt;Отменено",'Поступления'!$A$4:$A$103,"&gt;="&amp;V$8,'Поступления'!$A$4:$A$103,"&lt;="&amp;V$9)</f>
        <v/>
      </c>
      <c r="W13" s="14">
        <f>SUMIFS('Поступления'!$C$4:$C$103,'Поступления'!$B$4:$B$103,"Аванс заказчика",'Поступления'!$E$4:$E$103,"&lt;&gt;Отменено",'Поступления'!$A$4:$A$103,"&gt;="&amp;W$8,'Поступления'!$A$4:$A$103,"&lt;="&amp;W$9)</f>
        <v/>
      </c>
      <c r="X13" s="14">
        <f>SUMIFS('Поступления'!$C$4:$C$103,'Поступления'!$B$4:$B$103,"Аванс заказчика",'Поступления'!$E$4:$E$103,"&lt;&gt;Отменено",'Поступления'!$A$4:$A$103,"&gt;="&amp;X$8,'Поступления'!$A$4:$A$103,"&lt;="&amp;X$9)</f>
        <v/>
      </c>
      <c r="Y13" s="14">
        <f>SUMIFS('Поступления'!$C$4:$C$103,'Поступления'!$B$4:$B$103,"Аванс заказчика",'Поступления'!$E$4:$E$103,"&lt;&gt;Отменено",'Поступления'!$A$4:$A$103,"&gt;="&amp;Y$8,'Поступления'!$A$4:$A$103,"&lt;="&amp;Y$9)</f>
        <v/>
      </c>
      <c r="Z13" s="14">
        <f>SUMIFS('Поступления'!$C$4:$C$103,'Поступления'!$B$4:$B$103,"Аванс заказчика",'Поступления'!$E$4:$E$103,"&lt;&gt;Отменено",'Поступления'!$A$4:$A$103,"&gt;="&amp;Z$8,'Поступления'!$A$4:$A$103,"&lt;="&amp;Z$9)</f>
        <v/>
      </c>
      <c r="AA13" s="14">
        <f>SUMIFS('Поступления'!$C$4:$C$103,'Поступления'!$B$4:$B$103,"Аванс заказчика",'Поступления'!$E$4:$E$103,"&lt;&gt;Отменено",'Поступления'!$A$4:$A$103,"&gt;="&amp;AA$8,'Поступления'!$A$4:$A$103,"&lt;="&amp;AA$9)</f>
        <v/>
      </c>
      <c r="AB13" s="15">
        <f>SUM(B13:AA13)</f>
        <v/>
      </c>
    </row>
    <row r="14">
      <c r="A14" s="10" t="inlineStr">
        <is>
          <t>Прочие поступления</t>
        </is>
      </c>
      <c r="B14" s="14">
        <f>SUMIFS('Поступления'!$C$4:$C$103,'Поступления'!$B$4:$B$103,"Прочие поступления",'Поступления'!$E$4:$E$103,"&lt;&gt;Отменено",'Поступления'!$A$4:$A$103,"&gt;="&amp;B$8,'Поступления'!$A$4:$A$103,"&lt;="&amp;B$9)</f>
        <v/>
      </c>
      <c r="C14" s="14">
        <f>SUMIFS('Поступления'!$C$4:$C$103,'Поступления'!$B$4:$B$103,"Прочие поступления",'Поступления'!$E$4:$E$103,"&lt;&gt;Отменено",'Поступления'!$A$4:$A$103,"&gt;="&amp;C$8,'Поступления'!$A$4:$A$103,"&lt;="&amp;C$9)</f>
        <v/>
      </c>
      <c r="D14" s="14">
        <f>SUMIFS('Поступления'!$C$4:$C$103,'Поступления'!$B$4:$B$103,"Прочие поступления",'Поступления'!$E$4:$E$103,"&lt;&gt;Отменено",'Поступления'!$A$4:$A$103,"&gt;="&amp;D$8,'Поступления'!$A$4:$A$103,"&lt;="&amp;D$9)</f>
        <v/>
      </c>
      <c r="E14" s="14">
        <f>SUMIFS('Поступления'!$C$4:$C$103,'Поступления'!$B$4:$B$103,"Прочие поступления",'Поступления'!$E$4:$E$103,"&lt;&gt;Отменено",'Поступления'!$A$4:$A$103,"&gt;="&amp;E$8,'Поступления'!$A$4:$A$103,"&lt;="&amp;E$9)</f>
        <v/>
      </c>
      <c r="F14" s="14">
        <f>SUMIFS('Поступления'!$C$4:$C$103,'Поступления'!$B$4:$B$103,"Прочие поступления",'Поступления'!$E$4:$E$103,"&lt;&gt;Отменено",'Поступления'!$A$4:$A$103,"&gt;="&amp;F$8,'Поступления'!$A$4:$A$103,"&lt;="&amp;F$9)</f>
        <v/>
      </c>
      <c r="G14" s="14">
        <f>SUMIFS('Поступления'!$C$4:$C$103,'Поступления'!$B$4:$B$103,"Прочие поступления",'Поступления'!$E$4:$E$103,"&lt;&gt;Отменено",'Поступления'!$A$4:$A$103,"&gt;="&amp;G$8,'Поступления'!$A$4:$A$103,"&lt;="&amp;G$9)</f>
        <v/>
      </c>
      <c r="H14" s="14">
        <f>SUMIFS('Поступления'!$C$4:$C$103,'Поступления'!$B$4:$B$103,"Прочие поступления",'Поступления'!$E$4:$E$103,"&lt;&gt;Отменено",'Поступления'!$A$4:$A$103,"&gt;="&amp;H$8,'Поступления'!$A$4:$A$103,"&lt;="&amp;H$9)</f>
        <v/>
      </c>
      <c r="I14" s="14">
        <f>SUMIFS('Поступления'!$C$4:$C$103,'Поступления'!$B$4:$B$103,"Прочие поступления",'Поступления'!$E$4:$E$103,"&lt;&gt;Отменено",'Поступления'!$A$4:$A$103,"&gt;="&amp;I$8,'Поступления'!$A$4:$A$103,"&lt;="&amp;I$9)</f>
        <v/>
      </c>
      <c r="J14" s="14">
        <f>SUMIFS('Поступления'!$C$4:$C$103,'Поступления'!$B$4:$B$103,"Прочие поступления",'Поступления'!$E$4:$E$103,"&lt;&gt;Отменено",'Поступления'!$A$4:$A$103,"&gt;="&amp;J$8,'Поступления'!$A$4:$A$103,"&lt;="&amp;J$9)</f>
        <v/>
      </c>
      <c r="K14" s="14">
        <f>SUMIFS('Поступления'!$C$4:$C$103,'Поступления'!$B$4:$B$103,"Прочие поступления",'Поступления'!$E$4:$E$103,"&lt;&gt;Отменено",'Поступления'!$A$4:$A$103,"&gt;="&amp;K$8,'Поступления'!$A$4:$A$103,"&lt;="&amp;K$9)</f>
        <v/>
      </c>
      <c r="L14" s="14">
        <f>SUMIFS('Поступления'!$C$4:$C$103,'Поступления'!$B$4:$B$103,"Прочие поступления",'Поступления'!$E$4:$E$103,"&lt;&gt;Отменено",'Поступления'!$A$4:$A$103,"&gt;="&amp;L$8,'Поступления'!$A$4:$A$103,"&lt;="&amp;L$9)</f>
        <v/>
      </c>
      <c r="M14" s="14">
        <f>SUMIFS('Поступления'!$C$4:$C$103,'Поступления'!$B$4:$B$103,"Прочие поступления",'Поступления'!$E$4:$E$103,"&lt;&gt;Отменено",'Поступления'!$A$4:$A$103,"&gt;="&amp;M$8,'Поступления'!$A$4:$A$103,"&lt;="&amp;M$9)</f>
        <v/>
      </c>
      <c r="N14" s="14">
        <f>SUMIFS('Поступления'!$C$4:$C$103,'Поступления'!$B$4:$B$103,"Прочие поступления",'Поступления'!$E$4:$E$103,"&lt;&gt;Отменено",'Поступления'!$A$4:$A$103,"&gt;="&amp;N$8,'Поступления'!$A$4:$A$103,"&lt;="&amp;N$9)</f>
        <v/>
      </c>
      <c r="O14" s="14">
        <f>SUMIFS('Поступления'!$C$4:$C$103,'Поступления'!$B$4:$B$103,"Прочие поступления",'Поступления'!$E$4:$E$103,"&lt;&gt;Отменено",'Поступления'!$A$4:$A$103,"&gt;="&amp;O$8,'Поступления'!$A$4:$A$103,"&lt;="&amp;O$9)</f>
        <v/>
      </c>
      <c r="P14" s="14">
        <f>SUMIFS('Поступления'!$C$4:$C$103,'Поступления'!$B$4:$B$103,"Прочие поступления",'Поступления'!$E$4:$E$103,"&lt;&gt;Отменено",'Поступления'!$A$4:$A$103,"&gt;="&amp;P$8,'Поступления'!$A$4:$A$103,"&lt;="&amp;P$9)</f>
        <v/>
      </c>
      <c r="Q14" s="14">
        <f>SUMIFS('Поступления'!$C$4:$C$103,'Поступления'!$B$4:$B$103,"Прочие поступления",'Поступления'!$E$4:$E$103,"&lt;&gt;Отменено",'Поступления'!$A$4:$A$103,"&gt;="&amp;Q$8,'Поступления'!$A$4:$A$103,"&lt;="&amp;Q$9)</f>
        <v/>
      </c>
      <c r="R14" s="14">
        <f>SUMIFS('Поступления'!$C$4:$C$103,'Поступления'!$B$4:$B$103,"Прочие поступления",'Поступления'!$E$4:$E$103,"&lt;&gt;Отменено",'Поступления'!$A$4:$A$103,"&gt;="&amp;R$8,'Поступления'!$A$4:$A$103,"&lt;="&amp;R$9)</f>
        <v/>
      </c>
      <c r="S14" s="14">
        <f>SUMIFS('Поступления'!$C$4:$C$103,'Поступления'!$B$4:$B$103,"Прочие поступления",'Поступления'!$E$4:$E$103,"&lt;&gt;Отменено",'Поступления'!$A$4:$A$103,"&gt;="&amp;S$8,'Поступления'!$A$4:$A$103,"&lt;="&amp;S$9)</f>
        <v/>
      </c>
      <c r="T14" s="14">
        <f>SUMIFS('Поступления'!$C$4:$C$103,'Поступления'!$B$4:$B$103,"Прочие поступления",'Поступления'!$E$4:$E$103,"&lt;&gt;Отменено",'Поступления'!$A$4:$A$103,"&gt;="&amp;T$8,'Поступления'!$A$4:$A$103,"&lt;="&amp;T$9)</f>
        <v/>
      </c>
      <c r="U14" s="14">
        <f>SUMIFS('Поступления'!$C$4:$C$103,'Поступления'!$B$4:$B$103,"Прочие поступления",'Поступления'!$E$4:$E$103,"&lt;&gt;Отменено",'Поступления'!$A$4:$A$103,"&gt;="&amp;U$8,'Поступления'!$A$4:$A$103,"&lt;="&amp;U$9)</f>
        <v/>
      </c>
      <c r="V14" s="14">
        <f>SUMIFS('Поступления'!$C$4:$C$103,'Поступления'!$B$4:$B$103,"Прочие поступления",'Поступления'!$E$4:$E$103,"&lt;&gt;Отменено",'Поступления'!$A$4:$A$103,"&gt;="&amp;V$8,'Поступления'!$A$4:$A$103,"&lt;="&amp;V$9)</f>
        <v/>
      </c>
      <c r="W14" s="14">
        <f>SUMIFS('Поступления'!$C$4:$C$103,'Поступления'!$B$4:$B$103,"Прочие поступления",'Поступления'!$E$4:$E$103,"&lt;&gt;Отменено",'Поступления'!$A$4:$A$103,"&gt;="&amp;W$8,'Поступления'!$A$4:$A$103,"&lt;="&amp;W$9)</f>
        <v/>
      </c>
      <c r="X14" s="14">
        <f>SUMIFS('Поступления'!$C$4:$C$103,'Поступления'!$B$4:$B$103,"Прочие поступления",'Поступления'!$E$4:$E$103,"&lt;&gt;Отменено",'Поступления'!$A$4:$A$103,"&gt;="&amp;X$8,'Поступления'!$A$4:$A$103,"&lt;="&amp;X$9)</f>
        <v/>
      </c>
      <c r="Y14" s="14">
        <f>SUMIFS('Поступления'!$C$4:$C$103,'Поступления'!$B$4:$B$103,"Прочие поступления",'Поступления'!$E$4:$E$103,"&lt;&gt;Отменено",'Поступления'!$A$4:$A$103,"&gt;="&amp;Y$8,'Поступления'!$A$4:$A$103,"&lt;="&amp;Y$9)</f>
        <v/>
      </c>
      <c r="Z14" s="14">
        <f>SUMIFS('Поступления'!$C$4:$C$103,'Поступления'!$B$4:$B$103,"Прочие поступления",'Поступления'!$E$4:$E$103,"&lt;&gt;Отменено",'Поступления'!$A$4:$A$103,"&gt;="&amp;Z$8,'Поступления'!$A$4:$A$103,"&lt;="&amp;Z$9)</f>
        <v/>
      </c>
      <c r="AA14" s="14">
        <f>SUMIFS('Поступления'!$C$4:$C$103,'Поступления'!$B$4:$B$103,"Прочие поступления",'Поступления'!$E$4:$E$103,"&lt;&gt;Отменено",'Поступления'!$A$4:$A$103,"&gt;="&amp;AA$8,'Поступления'!$A$4:$A$103,"&lt;="&amp;AA$9)</f>
        <v/>
      </c>
      <c r="AB14" s="15">
        <f>SUM(B14:AA14)</f>
        <v/>
      </c>
    </row>
    <row r="15">
      <c r="A15" s="16" t="inlineStr">
        <is>
          <t>Итого поступлений</t>
        </is>
      </c>
      <c r="B15" s="17">
        <f>B11+B12+B13+B14</f>
        <v/>
      </c>
      <c r="C15" s="17">
        <f>C11+C12+C13+C14</f>
        <v/>
      </c>
      <c r="D15" s="17">
        <f>D11+D12+D13+D14</f>
        <v/>
      </c>
      <c r="E15" s="17">
        <f>E11+E12+E13+E14</f>
        <v/>
      </c>
      <c r="F15" s="17">
        <f>F11+F12+F13+F14</f>
        <v/>
      </c>
      <c r="G15" s="17">
        <f>G11+G12+G13+G14</f>
        <v/>
      </c>
      <c r="H15" s="17">
        <f>H11+H12+H13+H14</f>
        <v/>
      </c>
      <c r="I15" s="17">
        <f>I11+I12+I13+I14</f>
        <v/>
      </c>
      <c r="J15" s="17">
        <f>J11+J12+J13+J14</f>
        <v/>
      </c>
      <c r="K15" s="17">
        <f>K11+K12+K13+K14</f>
        <v/>
      </c>
      <c r="L15" s="17">
        <f>L11+L12+L13+L14</f>
        <v/>
      </c>
      <c r="M15" s="17">
        <f>M11+M12+M13+M14</f>
        <v/>
      </c>
      <c r="N15" s="17">
        <f>N11+N12+N13+N14</f>
        <v/>
      </c>
      <c r="O15" s="17">
        <f>O11+O12+O13+O14</f>
        <v/>
      </c>
      <c r="P15" s="17">
        <f>P11+P12+P13+P14</f>
        <v/>
      </c>
      <c r="Q15" s="17">
        <f>Q11+Q12+Q13+Q14</f>
        <v/>
      </c>
      <c r="R15" s="17">
        <f>R11+R12+R13+R14</f>
        <v/>
      </c>
      <c r="S15" s="17">
        <f>S11+S12+S13+S14</f>
        <v/>
      </c>
      <c r="T15" s="17">
        <f>T11+T12+T13+T14</f>
        <v/>
      </c>
      <c r="U15" s="17">
        <f>U11+U12+U13+U14</f>
        <v/>
      </c>
      <c r="V15" s="17">
        <f>V11+V12+V13+V14</f>
        <v/>
      </c>
      <c r="W15" s="17">
        <f>W11+W12+W13+W14</f>
        <v/>
      </c>
      <c r="X15" s="17">
        <f>X11+X12+X13+X14</f>
        <v/>
      </c>
      <c r="Y15" s="17">
        <f>Y11+Y12+Y13+Y14</f>
        <v/>
      </c>
      <c r="Z15" s="17">
        <f>Z11+Z12+Z13+Z14</f>
        <v/>
      </c>
      <c r="AA15" s="17">
        <f>AA11+AA12+AA13+AA14</f>
        <v/>
      </c>
      <c r="AB15" s="17">
        <f>SUM(B15:AA15)</f>
        <v/>
      </c>
    </row>
    <row r="16">
      <c r="A16" s="12" t="inlineStr">
        <is>
          <t>ВЫПЛАТЫ</t>
        </is>
      </c>
      <c r="B16" s="13" t="n"/>
      <c r="C16" s="13" t="n"/>
      <c r="D16" s="13" t="n"/>
      <c r="E16" s="13" t="n"/>
      <c r="F16" s="13" t="n"/>
      <c r="G16" s="13" t="n"/>
      <c r="H16" s="13" t="n"/>
      <c r="I16" s="13" t="n"/>
      <c r="J16" s="13" t="n"/>
      <c r="K16" s="13" t="n"/>
      <c r="L16" s="13" t="n"/>
      <c r="M16" s="13" t="n"/>
      <c r="N16" s="13" t="n"/>
      <c r="O16" s="13" t="n"/>
      <c r="P16" s="13" t="n"/>
      <c r="Q16" s="13" t="n"/>
      <c r="R16" s="13" t="n"/>
      <c r="S16" s="13" t="n"/>
      <c r="T16" s="13" t="n"/>
      <c r="U16" s="13" t="n"/>
      <c r="V16" s="13" t="n"/>
      <c r="W16" s="13" t="n"/>
      <c r="X16" s="13" t="n"/>
      <c r="Y16" s="13" t="n"/>
      <c r="Z16" s="13" t="n"/>
      <c r="AA16" s="13" t="n"/>
      <c r="AB16" s="13" t="n"/>
    </row>
    <row r="17">
      <c r="A17" s="10" t="inlineStr">
        <is>
          <t>Материалы — аванс поставщику</t>
        </is>
      </c>
      <c r="B17" s="14">
        <f>SUMIFS('Выплаты'!$E$4:$E$303,'Выплаты'!$B$4:$B$303,"Материалы — аванс поставщику",'Выплаты'!$G$4:$G$303,"&lt;&gt;Отменён",'Выплаты'!$A$4:$A$303,"&gt;="&amp;B$8,'Выплаты'!$A$4:$A$303,"&lt;="&amp;B$9)</f>
        <v/>
      </c>
      <c r="C17" s="14">
        <f>SUMIFS('Выплаты'!$E$4:$E$303,'Выплаты'!$B$4:$B$303,"Материалы — аванс поставщику",'Выплаты'!$G$4:$G$303,"&lt;&gt;Отменён",'Выплаты'!$A$4:$A$303,"&gt;="&amp;C$8,'Выплаты'!$A$4:$A$303,"&lt;="&amp;C$9)</f>
        <v/>
      </c>
      <c r="D17" s="14">
        <f>SUMIFS('Выплаты'!$E$4:$E$303,'Выплаты'!$B$4:$B$303,"Материалы — аванс поставщику",'Выплаты'!$G$4:$G$303,"&lt;&gt;Отменён",'Выплаты'!$A$4:$A$303,"&gt;="&amp;D$8,'Выплаты'!$A$4:$A$303,"&lt;="&amp;D$9)</f>
        <v/>
      </c>
      <c r="E17" s="14">
        <f>SUMIFS('Выплаты'!$E$4:$E$303,'Выплаты'!$B$4:$B$303,"Материалы — аванс поставщику",'Выплаты'!$G$4:$G$303,"&lt;&gt;Отменён",'Выплаты'!$A$4:$A$303,"&gt;="&amp;E$8,'Выплаты'!$A$4:$A$303,"&lt;="&amp;E$9)</f>
        <v/>
      </c>
      <c r="F17" s="14">
        <f>SUMIFS('Выплаты'!$E$4:$E$303,'Выплаты'!$B$4:$B$303,"Материалы — аванс поставщику",'Выплаты'!$G$4:$G$303,"&lt;&gt;Отменён",'Выплаты'!$A$4:$A$303,"&gt;="&amp;F$8,'Выплаты'!$A$4:$A$303,"&lt;="&amp;F$9)</f>
        <v/>
      </c>
      <c r="G17" s="14">
        <f>SUMIFS('Выплаты'!$E$4:$E$303,'Выплаты'!$B$4:$B$303,"Материалы — аванс поставщику",'Выплаты'!$G$4:$G$303,"&lt;&gt;Отменён",'Выплаты'!$A$4:$A$303,"&gt;="&amp;G$8,'Выплаты'!$A$4:$A$303,"&lt;="&amp;G$9)</f>
        <v/>
      </c>
      <c r="H17" s="14">
        <f>SUMIFS('Выплаты'!$E$4:$E$303,'Выплаты'!$B$4:$B$303,"Материалы — аванс поставщику",'Выплаты'!$G$4:$G$303,"&lt;&gt;Отменён",'Выплаты'!$A$4:$A$303,"&gt;="&amp;H$8,'Выплаты'!$A$4:$A$303,"&lt;="&amp;H$9)</f>
        <v/>
      </c>
      <c r="I17" s="14">
        <f>SUMIFS('Выплаты'!$E$4:$E$303,'Выплаты'!$B$4:$B$303,"Материалы — аванс поставщику",'Выплаты'!$G$4:$G$303,"&lt;&gt;Отменён",'Выплаты'!$A$4:$A$303,"&gt;="&amp;I$8,'Выплаты'!$A$4:$A$303,"&lt;="&amp;I$9)</f>
        <v/>
      </c>
      <c r="J17" s="14">
        <f>SUMIFS('Выплаты'!$E$4:$E$303,'Выплаты'!$B$4:$B$303,"Материалы — аванс поставщику",'Выплаты'!$G$4:$G$303,"&lt;&gt;Отменён",'Выплаты'!$A$4:$A$303,"&gt;="&amp;J$8,'Выплаты'!$A$4:$A$303,"&lt;="&amp;J$9)</f>
        <v/>
      </c>
      <c r="K17" s="14">
        <f>SUMIFS('Выплаты'!$E$4:$E$303,'Выплаты'!$B$4:$B$303,"Материалы — аванс поставщику",'Выплаты'!$G$4:$G$303,"&lt;&gt;Отменён",'Выплаты'!$A$4:$A$303,"&gt;="&amp;K$8,'Выплаты'!$A$4:$A$303,"&lt;="&amp;K$9)</f>
        <v/>
      </c>
      <c r="L17" s="14">
        <f>SUMIFS('Выплаты'!$E$4:$E$303,'Выплаты'!$B$4:$B$303,"Материалы — аванс поставщику",'Выплаты'!$G$4:$G$303,"&lt;&gt;Отменён",'Выплаты'!$A$4:$A$303,"&gt;="&amp;L$8,'Выплаты'!$A$4:$A$303,"&lt;="&amp;L$9)</f>
        <v/>
      </c>
      <c r="M17" s="14">
        <f>SUMIFS('Выплаты'!$E$4:$E$303,'Выплаты'!$B$4:$B$303,"Материалы — аванс поставщику",'Выплаты'!$G$4:$G$303,"&lt;&gt;Отменён",'Выплаты'!$A$4:$A$303,"&gt;="&amp;M$8,'Выплаты'!$A$4:$A$303,"&lt;="&amp;M$9)</f>
        <v/>
      </c>
      <c r="N17" s="14">
        <f>SUMIFS('Выплаты'!$E$4:$E$303,'Выплаты'!$B$4:$B$303,"Материалы — аванс поставщику",'Выплаты'!$G$4:$G$303,"&lt;&gt;Отменён",'Выплаты'!$A$4:$A$303,"&gt;="&amp;N$8,'Выплаты'!$A$4:$A$303,"&lt;="&amp;N$9)</f>
        <v/>
      </c>
      <c r="O17" s="14">
        <f>SUMIFS('Выплаты'!$E$4:$E$303,'Выплаты'!$B$4:$B$303,"Материалы — аванс поставщику",'Выплаты'!$G$4:$G$303,"&lt;&gt;Отменён",'Выплаты'!$A$4:$A$303,"&gt;="&amp;O$8,'Выплаты'!$A$4:$A$303,"&lt;="&amp;O$9)</f>
        <v/>
      </c>
      <c r="P17" s="14">
        <f>SUMIFS('Выплаты'!$E$4:$E$303,'Выплаты'!$B$4:$B$303,"Материалы — аванс поставщику",'Выплаты'!$G$4:$G$303,"&lt;&gt;Отменён",'Выплаты'!$A$4:$A$303,"&gt;="&amp;P$8,'Выплаты'!$A$4:$A$303,"&lt;="&amp;P$9)</f>
        <v/>
      </c>
      <c r="Q17" s="14">
        <f>SUMIFS('Выплаты'!$E$4:$E$303,'Выплаты'!$B$4:$B$303,"Материалы — аванс поставщику",'Выплаты'!$G$4:$G$303,"&lt;&gt;Отменён",'Выплаты'!$A$4:$A$303,"&gt;="&amp;Q$8,'Выплаты'!$A$4:$A$303,"&lt;="&amp;Q$9)</f>
        <v/>
      </c>
      <c r="R17" s="14">
        <f>SUMIFS('Выплаты'!$E$4:$E$303,'Выплаты'!$B$4:$B$303,"Материалы — аванс поставщику",'Выплаты'!$G$4:$G$303,"&lt;&gt;Отменён",'Выплаты'!$A$4:$A$303,"&gt;="&amp;R$8,'Выплаты'!$A$4:$A$303,"&lt;="&amp;R$9)</f>
        <v/>
      </c>
      <c r="S17" s="14">
        <f>SUMIFS('Выплаты'!$E$4:$E$303,'Выплаты'!$B$4:$B$303,"Материалы — аванс поставщику",'Выплаты'!$G$4:$G$303,"&lt;&gt;Отменён",'Выплаты'!$A$4:$A$303,"&gt;="&amp;S$8,'Выплаты'!$A$4:$A$303,"&lt;="&amp;S$9)</f>
        <v/>
      </c>
      <c r="T17" s="14">
        <f>SUMIFS('Выплаты'!$E$4:$E$303,'Выплаты'!$B$4:$B$303,"Материалы — аванс поставщику",'Выплаты'!$G$4:$G$303,"&lt;&gt;Отменён",'Выплаты'!$A$4:$A$303,"&gt;="&amp;T$8,'Выплаты'!$A$4:$A$303,"&lt;="&amp;T$9)</f>
        <v/>
      </c>
      <c r="U17" s="14">
        <f>SUMIFS('Выплаты'!$E$4:$E$303,'Выплаты'!$B$4:$B$303,"Материалы — аванс поставщику",'Выплаты'!$G$4:$G$303,"&lt;&gt;Отменён",'Выплаты'!$A$4:$A$303,"&gt;="&amp;U$8,'Выплаты'!$A$4:$A$303,"&lt;="&amp;U$9)</f>
        <v/>
      </c>
      <c r="V17" s="14">
        <f>SUMIFS('Выплаты'!$E$4:$E$303,'Выплаты'!$B$4:$B$303,"Материалы — аванс поставщику",'Выплаты'!$G$4:$G$303,"&lt;&gt;Отменён",'Выплаты'!$A$4:$A$303,"&gt;="&amp;V$8,'Выплаты'!$A$4:$A$303,"&lt;="&amp;V$9)</f>
        <v/>
      </c>
      <c r="W17" s="14">
        <f>SUMIFS('Выплаты'!$E$4:$E$303,'Выплаты'!$B$4:$B$303,"Материалы — аванс поставщику",'Выплаты'!$G$4:$G$303,"&lt;&gt;Отменён",'Выплаты'!$A$4:$A$303,"&gt;="&amp;W$8,'Выплаты'!$A$4:$A$303,"&lt;="&amp;W$9)</f>
        <v/>
      </c>
      <c r="X17" s="14">
        <f>SUMIFS('Выплаты'!$E$4:$E$303,'Выплаты'!$B$4:$B$303,"Материалы — аванс поставщику",'Выплаты'!$G$4:$G$303,"&lt;&gt;Отменён",'Выплаты'!$A$4:$A$303,"&gt;="&amp;X$8,'Выплаты'!$A$4:$A$303,"&lt;="&amp;X$9)</f>
        <v/>
      </c>
      <c r="Y17" s="14">
        <f>SUMIFS('Выплаты'!$E$4:$E$303,'Выплаты'!$B$4:$B$303,"Материалы — аванс поставщику",'Выплаты'!$G$4:$G$303,"&lt;&gt;Отменён",'Выплаты'!$A$4:$A$303,"&gt;="&amp;Y$8,'Выплаты'!$A$4:$A$303,"&lt;="&amp;Y$9)</f>
        <v/>
      </c>
      <c r="Z17" s="14">
        <f>SUMIFS('Выплаты'!$E$4:$E$303,'Выплаты'!$B$4:$B$303,"Материалы — аванс поставщику",'Выплаты'!$G$4:$G$303,"&lt;&gt;Отменён",'Выплаты'!$A$4:$A$303,"&gt;="&amp;Z$8,'Выплаты'!$A$4:$A$303,"&lt;="&amp;Z$9)</f>
        <v/>
      </c>
      <c r="AA17" s="14">
        <f>SUMIFS('Выплаты'!$E$4:$E$303,'Выплаты'!$B$4:$B$303,"Материалы — аванс поставщику",'Выплаты'!$G$4:$G$303,"&lt;&gt;Отменён",'Выплаты'!$A$4:$A$303,"&gt;="&amp;AA$8,'Выплаты'!$A$4:$A$303,"&lt;="&amp;AA$9)</f>
        <v/>
      </c>
      <c r="AB17" s="15">
        <f>SUM(B17:AA17)</f>
        <v/>
      </c>
    </row>
    <row r="18">
      <c r="A18" s="10" t="inlineStr">
        <is>
          <t>Материалы — оплата после поставки</t>
        </is>
      </c>
      <c r="B18" s="14">
        <f>SUMIFS('Выплаты'!$E$4:$E$303,'Выплаты'!$B$4:$B$303,"Материалы — оплата после поставки",'Выплаты'!$G$4:$G$303,"&lt;&gt;Отменён",'Выплаты'!$A$4:$A$303,"&gt;="&amp;B$8,'Выплаты'!$A$4:$A$303,"&lt;="&amp;B$9)</f>
        <v/>
      </c>
      <c r="C18" s="14">
        <f>SUMIFS('Выплаты'!$E$4:$E$303,'Выплаты'!$B$4:$B$303,"Материалы — оплата после поставки",'Выплаты'!$G$4:$G$303,"&lt;&gt;Отменён",'Выплаты'!$A$4:$A$303,"&gt;="&amp;C$8,'Выплаты'!$A$4:$A$303,"&lt;="&amp;C$9)</f>
        <v/>
      </c>
      <c r="D18" s="14">
        <f>SUMIFS('Выплаты'!$E$4:$E$303,'Выплаты'!$B$4:$B$303,"Материалы — оплата после поставки",'Выплаты'!$G$4:$G$303,"&lt;&gt;Отменён",'Выплаты'!$A$4:$A$303,"&gt;="&amp;D$8,'Выплаты'!$A$4:$A$303,"&lt;="&amp;D$9)</f>
        <v/>
      </c>
      <c r="E18" s="14">
        <f>SUMIFS('Выплаты'!$E$4:$E$303,'Выплаты'!$B$4:$B$303,"Материалы — оплата после поставки",'Выплаты'!$G$4:$G$303,"&lt;&gt;Отменён",'Выплаты'!$A$4:$A$303,"&gt;="&amp;E$8,'Выплаты'!$A$4:$A$303,"&lt;="&amp;E$9)</f>
        <v/>
      </c>
      <c r="F18" s="14">
        <f>SUMIFS('Выплаты'!$E$4:$E$303,'Выплаты'!$B$4:$B$303,"Материалы — оплата после поставки",'Выплаты'!$G$4:$G$303,"&lt;&gt;Отменён",'Выплаты'!$A$4:$A$303,"&gt;="&amp;F$8,'Выплаты'!$A$4:$A$303,"&lt;="&amp;F$9)</f>
        <v/>
      </c>
      <c r="G18" s="14">
        <f>SUMIFS('Выплаты'!$E$4:$E$303,'Выплаты'!$B$4:$B$303,"Материалы — оплата после поставки",'Выплаты'!$G$4:$G$303,"&lt;&gt;Отменён",'Выплаты'!$A$4:$A$303,"&gt;="&amp;G$8,'Выплаты'!$A$4:$A$303,"&lt;="&amp;G$9)</f>
        <v/>
      </c>
      <c r="H18" s="14">
        <f>SUMIFS('Выплаты'!$E$4:$E$303,'Выплаты'!$B$4:$B$303,"Материалы — оплата после поставки",'Выплаты'!$G$4:$G$303,"&lt;&gt;Отменён",'Выплаты'!$A$4:$A$303,"&gt;="&amp;H$8,'Выплаты'!$A$4:$A$303,"&lt;="&amp;H$9)</f>
        <v/>
      </c>
      <c r="I18" s="14">
        <f>SUMIFS('Выплаты'!$E$4:$E$303,'Выплаты'!$B$4:$B$303,"Материалы — оплата после поставки",'Выплаты'!$G$4:$G$303,"&lt;&gt;Отменён",'Выплаты'!$A$4:$A$303,"&gt;="&amp;I$8,'Выплаты'!$A$4:$A$303,"&lt;="&amp;I$9)</f>
        <v/>
      </c>
      <c r="J18" s="14">
        <f>SUMIFS('Выплаты'!$E$4:$E$303,'Выплаты'!$B$4:$B$303,"Материалы — оплата после поставки",'Выплаты'!$G$4:$G$303,"&lt;&gt;Отменён",'Выплаты'!$A$4:$A$303,"&gt;="&amp;J$8,'Выплаты'!$A$4:$A$303,"&lt;="&amp;J$9)</f>
        <v/>
      </c>
      <c r="K18" s="14">
        <f>SUMIFS('Выплаты'!$E$4:$E$303,'Выплаты'!$B$4:$B$303,"Материалы — оплата после поставки",'Выплаты'!$G$4:$G$303,"&lt;&gt;Отменён",'Выплаты'!$A$4:$A$303,"&gt;="&amp;K$8,'Выплаты'!$A$4:$A$303,"&lt;="&amp;K$9)</f>
        <v/>
      </c>
      <c r="L18" s="14">
        <f>SUMIFS('Выплаты'!$E$4:$E$303,'Выплаты'!$B$4:$B$303,"Материалы — оплата после поставки",'Выплаты'!$G$4:$G$303,"&lt;&gt;Отменён",'Выплаты'!$A$4:$A$303,"&gt;="&amp;L$8,'Выплаты'!$A$4:$A$303,"&lt;="&amp;L$9)</f>
        <v/>
      </c>
      <c r="M18" s="14">
        <f>SUMIFS('Выплаты'!$E$4:$E$303,'Выплаты'!$B$4:$B$303,"Материалы — оплата после поставки",'Выплаты'!$G$4:$G$303,"&lt;&gt;Отменён",'Выплаты'!$A$4:$A$303,"&gt;="&amp;M$8,'Выплаты'!$A$4:$A$303,"&lt;="&amp;M$9)</f>
        <v/>
      </c>
      <c r="N18" s="14">
        <f>SUMIFS('Выплаты'!$E$4:$E$303,'Выплаты'!$B$4:$B$303,"Материалы — оплата после поставки",'Выплаты'!$G$4:$G$303,"&lt;&gt;Отменён",'Выплаты'!$A$4:$A$303,"&gt;="&amp;N$8,'Выплаты'!$A$4:$A$303,"&lt;="&amp;N$9)</f>
        <v/>
      </c>
      <c r="O18" s="14">
        <f>SUMIFS('Выплаты'!$E$4:$E$303,'Выплаты'!$B$4:$B$303,"Материалы — оплата после поставки",'Выплаты'!$G$4:$G$303,"&lt;&gt;Отменён",'Выплаты'!$A$4:$A$303,"&gt;="&amp;O$8,'Выплаты'!$A$4:$A$303,"&lt;="&amp;O$9)</f>
        <v/>
      </c>
      <c r="P18" s="14">
        <f>SUMIFS('Выплаты'!$E$4:$E$303,'Выплаты'!$B$4:$B$303,"Материалы — оплата после поставки",'Выплаты'!$G$4:$G$303,"&lt;&gt;Отменён",'Выплаты'!$A$4:$A$303,"&gt;="&amp;P$8,'Выплаты'!$A$4:$A$303,"&lt;="&amp;P$9)</f>
        <v/>
      </c>
      <c r="Q18" s="14">
        <f>SUMIFS('Выплаты'!$E$4:$E$303,'Выплаты'!$B$4:$B$303,"Материалы — оплата после поставки",'Выплаты'!$G$4:$G$303,"&lt;&gt;Отменён",'Выплаты'!$A$4:$A$303,"&gt;="&amp;Q$8,'Выплаты'!$A$4:$A$303,"&lt;="&amp;Q$9)</f>
        <v/>
      </c>
      <c r="R18" s="14">
        <f>SUMIFS('Выплаты'!$E$4:$E$303,'Выплаты'!$B$4:$B$303,"Материалы — оплата после поставки",'Выплаты'!$G$4:$G$303,"&lt;&gt;Отменён",'Выплаты'!$A$4:$A$303,"&gt;="&amp;R$8,'Выплаты'!$A$4:$A$303,"&lt;="&amp;R$9)</f>
        <v/>
      </c>
      <c r="S18" s="14">
        <f>SUMIFS('Выплаты'!$E$4:$E$303,'Выплаты'!$B$4:$B$303,"Материалы — оплата после поставки",'Выплаты'!$G$4:$G$303,"&lt;&gt;Отменён",'Выплаты'!$A$4:$A$303,"&gt;="&amp;S$8,'Выплаты'!$A$4:$A$303,"&lt;="&amp;S$9)</f>
        <v/>
      </c>
      <c r="T18" s="14">
        <f>SUMIFS('Выплаты'!$E$4:$E$303,'Выплаты'!$B$4:$B$303,"Материалы — оплата после поставки",'Выплаты'!$G$4:$G$303,"&lt;&gt;Отменён",'Выплаты'!$A$4:$A$303,"&gt;="&amp;T$8,'Выплаты'!$A$4:$A$303,"&lt;="&amp;T$9)</f>
        <v/>
      </c>
      <c r="U18" s="14">
        <f>SUMIFS('Выплаты'!$E$4:$E$303,'Выплаты'!$B$4:$B$303,"Материалы — оплата после поставки",'Выплаты'!$G$4:$G$303,"&lt;&gt;Отменён",'Выплаты'!$A$4:$A$303,"&gt;="&amp;U$8,'Выплаты'!$A$4:$A$303,"&lt;="&amp;U$9)</f>
        <v/>
      </c>
      <c r="V18" s="14">
        <f>SUMIFS('Выплаты'!$E$4:$E$303,'Выплаты'!$B$4:$B$303,"Материалы — оплата после поставки",'Выплаты'!$G$4:$G$303,"&lt;&gt;Отменён",'Выплаты'!$A$4:$A$303,"&gt;="&amp;V$8,'Выплаты'!$A$4:$A$303,"&lt;="&amp;V$9)</f>
        <v/>
      </c>
      <c r="W18" s="14">
        <f>SUMIFS('Выплаты'!$E$4:$E$303,'Выплаты'!$B$4:$B$303,"Материалы — оплата после поставки",'Выплаты'!$G$4:$G$303,"&lt;&gt;Отменён",'Выплаты'!$A$4:$A$303,"&gt;="&amp;W$8,'Выплаты'!$A$4:$A$303,"&lt;="&amp;W$9)</f>
        <v/>
      </c>
      <c r="X18" s="14">
        <f>SUMIFS('Выплаты'!$E$4:$E$303,'Выплаты'!$B$4:$B$303,"Материалы — оплата после поставки",'Выплаты'!$G$4:$G$303,"&lt;&gt;Отменён",'Выплаты'!$A$4:$A$303,"&gt;="&amp;X$8,'Выплаты'!$A$4:$A$303,"&lt;="&amp;X$9)</f>
        <v/>
      </c>
      <c r="Y18" s="14">
        <f>SUMIFS('Выплаты'!$E$4:$E$303,'Выплаты'!$B$4:$B$303,"Материалы — оплата после поставки",'Выплаты'!$G$4:$G$303,"&lt;&gt;Отменён",'Выплаты'!$A$4:$A$303,"&gt;="&amp;Y$8,'Выплаты'!$A$4:$A$303,"&lt;="&amp;Y$9)</f>
        <v/>
      </c>
      <c r="Z18" s="14">
        <f>SUMIFS('Выплаты'!$E$4:$E$303,'Выплаты'!$B$4:$B$303,"Материалы — оплата после поставки",'Выплаты'!$G$4:$G$303,"&lt;&gt;Отменён",'Выплаты'!$A$4:$A$303,"&gt;="&amp;Z$8,'Выплаты'!$A$4:$A$303,"&lt;="&amp;Z$9)</f>
        <v/>
      </c>
      <c r="AA18" s="14">
        <f>SUMIFS('Выплаты'!$E$4:$E$303,'Выплаты'!$B$4:$B$303,"Материалы — оплата после поставки",'Выплаты'!$G$4:$G$303,"&lt;&gt;Отменён",'Выплаты'!$A$4:$A$303,"&gt;="&amp;AA$8,'Выплаты'!$A$4:$A$303,"&lt;="&amp;AA$9)</f>
        <v/>
      </c>
      <c r="AB18" s="15">
        <f>SUM(B18:AA18)</f>
        <v/>
      </c>
    </row>
    <row r="19">
      <c r="A19" s="10" t="inlineStr">
        <is>
          <t>Субподрядчики</t>
        </is>
      </c>
      <c r="B19" s="14">
        <f>SUMIFS('Выплаты'!$E$4:$E$303,'Выплаты'!$B$4:$B$303,"Субподрядчики",'Выплаты'!$G$4:$G$303,"&lt;&gt;Отменён",'Выплаты'!$A$4:$A$303,"&gt;="&amp;B$8,'Выплаты'!$A$4:$A$303,"&lt;="&amp;B$9)</f>
        <v/>
      </c>
      <c r="C19" s="14">
        <f>SUMIFS('Выплаты'!$E$4:$E$303,'Выплаты'!$B$4:$B$303,"Субподрядчики",'Выплаты'!$G$4:$G$303,"&lt;&gt;Отменён",'Выплаты'!$A$4:$A$303,"&gt;="&amp;C$8,'Выплаты'!$A$4:$A$303,"&lt;="&amp;C$9)</f>
        <v/>
      </c>
      <c r="D19" s="14">
        <f>SUMIFS('Выплаты'!$E$4:$E$303,'Выплаты'!$B$4:$B$303,"Субподрядчики",'Выплаты'!$G$4:$G$303,"&lt;&gt;Отменён",'Выплаты'!$A$4:$A$303,"&gt;="&amp;D$8,'Выплаты'!$A$4:$A$303,"&lt;="&amp;D$9)</f>
        <v/>
      </c>
      <c r="E19" s="14">
        <f>SUMIFS('Выплаты'!$E$4:$E$303,'Выплаты'!$B$4:$B$303,"Субподрядчики",'Выплаты'!$G$4:$G$303,"&lt;&gt;Отменён",'Выплаты'!$A$4:$A$303,"&gt;="&amp;E$8,'Выплаты'!$A$4:$A$303,"&lt;="&amp;E$9)</f>
        <v/>
      </c>
      <c r="F19" s="14">
        <f>SUMIFS('Выплаты'!$E$4:$E$303,'Выплаты'!$B$4:$B$303,"Субподрядчики",'Выплаты'!$G$4:$G$303,"&lt;&gt;Отменён",'Выплаты'!$A$4:$A$303,"&gt;="&amp;F$8,'Выплаты'!$A$4:$A$303,"&lt;="&amp;F$9)</f>
        <v/>
      </c>
      <c r="G19" s="14">
        <f>SUMIFS('Выплаты'!$E$4:$E$303,'Выплаты'!$B$4:$B$303,"Субподрядчики",'Выплаты'!$G$4:$G$303,"&lt;&gt;Отменён",'Выплаты'!$A$4:$A$303,"&gt;="&amp;G$8,'Выплаты'!$A$4:$A$303,"&lt;="&amp;G$9)</f>
        <v/>
      </c>
      <c r="H19" s="14">
        <f>SUMIFS('Выплаты'!$E$4:$E$303,'Выплаты'!$B$4:$B$303,"Субподрядчики",'Выплаты'!$G$4:$G$303,"&lt;&gt;Отменён",'Выплаты'!$A$4:$A$303,"&gt;="&amp;H$8,'Выплаты'!$A$4:$A$303,"&lt;="&amp;H$9)</f>
        <v/>
      </c>
      <c r="I19" s="14">
        <f>SUMIFS('Выплаты'!$E$4:$E$303,'Выплаты'!$B$4:$B$303,"Субподрядчики",'Выплаты'!$G$4:$G$303,"&lt;&gt;Отменён",'Выплаты'!$A$4:$A$303,"&gt;="&amp;I$8,'Выплаты'!$A$4:$A$303,"&lt;="&amp;I$9)</f>
        <v/>
      </c>
      <c r="J19" s="14">
        <f>SUMIFS('Выплаты'!$E$4:$E$303,'Выплаты'!$B$4:$B$303,"Субподрядчики",'Выплаты'!$G$4:$G$303,"&lt;&gt;Отменён",'Выплаты'!$A$4:$A$303,"&gt;="&amp;J$8,'Выплаты'!$A$4:$A$303,"&lt;="&amp;J$9)</f>
        <v/>
      </c>
      <c r="K19" s="14">
        <f>SUMIFS('Выплаты'!$E$4:$E$303,'Выплаты'!$B$4:$B$303,"Субподрядчики",'Выплаты'!$G$4:$G$303,"&lt;&gt;Отменён",'Выплаты'!$A$4:$A$303,"&gt;="&amp;K$8,'Выплаты'!$A$4:$A$303,"&lt;="&amp;K$9)</f>
        <v/>
      </c>
      <c r="L19" s="14">
        <f>SUMIFS('Выплаты'!$E$4:$E$303,'Выплаты'!$B$4:$B$303,"Субподрядчики",'Выплаты'!$G$4:$G$303,"&lt;&gt;Отменён",'Выплаты'!$A$4:$A$303,"&gt;="&amp;L$8,'Выплаты'!$A$4:$A$303,"&lt;="&amp;L$9)</f>
        <v/>
      </c>
      <c r="M19" s="14">
        <f>SUMIFS('Выплаты'!$E$4:$E$303,'Выплаты'!$B$4:$B$303,"Субподрядчики",'Выплаты'!$G$4:$G$303,"&lt;&gt;Отменён",'Выплаты'!$A$4:$A$303,"&gt;="&amp;M$8,'Выплаты'!$A$4:$A$303,"&lt;="&amp;M$9)</f>
        <v/>
      </c>
      <c r="N19" s="14">
        <f>SUMIFS('Выплаты'!$E$4:$E$303,'Выплаты'!$B$4:$B$303,"Субподрядчики",'Выплаты'!$G$4:$G$303,"&lt;&gt;Отменён",'Выплаты'!$A$4:$A$303,"&gt;="&amp;N$8,'Выплаты'!$A$4:$A$303,"&lt;="&amp;N$9)</f>
        <v/>
      </c>
      <c r="O19" s="14">
        <f>SUMIFS('Выплаты'!$E$4:$E$303,'Выплаты'!$B$4:$B$303,"Субподрядчики",'Выплаты'!$G$4:$G$303,"&lt;&gt;Отменён",'Выплаты'!$A$4:$A$303,"&gt;="&amp;O$8,'Выплаты'!$A$4:$A$303,"&lt;="&amp;O$9)</f>
        <v/>
      </c>
      <c r="P19" s="14">
        <f>SUMIFS('Выплаты'!$E$4:$E$303,'Выплаты'!$B$4:$B$303,"Субподрядчики",'Выплаты'!$G$4:$G$303,"&lt;&gt;Отменён",'Выплаты'!$A$4:$A$303,"&gt;="&amp;P$8,'Выплаты'!$A$4:$A$303,"&lt;="&amp;P$9)</f>
        <v/>
      </c>
      <c r="Q19" s="14">
        <f>SUMIFS('Выплаты'!$E$4:$E$303,'Выплаты'!$B$4:$B$303,"Субподрядчики",'Выплаты'!$G$4:$G$303,"&lt;&gt;Отменён",'Выплаты'!$A$4:$A$303,"&gt;="&amp;Q$8,'Выплаты'!$A$4:$A$303,"&lt;="&amp;Q$9)</f>
        <v/>
      </c>
      <c r="R19" s="14">
        <f>SUMIFS('Выплаты'!$E$4:$E$303,'Выплаты'!$B$4:$B$303,"Субподрядчики",'Выплаты'!$G$4:$G$303,"&lt;&gt;Отменён",'Выплаты'!$A$4:$A$303,"&gt;="&amp;R$8,'Выплаты'!$A$4:$A$303,"&lt;="&amp;R$9)</f>
        <v/>
      </c>
      <c r="S19" s="14">
        <f>SUMIFS('Выплаты'!$E$4:$E$303,'Выплаты'!$B$4:$B$303,"Субподрядчики",'Выплаты'!$G$4:$G$303,"&lt;&gt;Отменён",'Выплаты'!$A$4:$A$303,"&gt;="&amp;S$8,'Выплаты'!$A$4:$A$303,"&lt;="&amp;S$9)</f>
        <v/>
      </c>
      <c r="T19" s="14">
        <f>SUMIFS('Выплаты'!$E$4:$E$303,'Выплаты'!$B$4:$B$303,"Субподрядчики",'Выплаты'!$G$4:$G$303,"&lt;&gt;Отменён",'Выплаты'!$A$4:$A$303,"&gt;="&amp;T$8,'Выплаты'!$A$4:$A$303,"&lt;="&amp;T$9)</f>
        <v/>
      </c>
      <c r="U19" s="14">
        <f>SUMIFS('Выплаты'!$E$4:$E$303,'Выплаты'!$B$4:$B$303,"Субподрядчики",'Выплаты'!$G$4:$G$303,"&lt;&gt;Отменён",'Выплаты'!$A$4:$A$303,"&gt;="&amp;U$8,'Выплаты'!$A$4:$A$303,"&lt;="&amp;U$9)</f>
        <v/>
      </c>
      <c r="V19" s="14">
        <f>SUMIFS('Выплаты'!$E$4:$E$303,'Выплаты'!$B$4:$B$303,"Субподрядчики",'Выплаты'!$G$4:$G$303,"&lt;&gt;Отменён",'Выплаты'!$A$4:$A$303,"&gt;="&amp;V$8,'Выплаты'!$A$4:$A$303,"&lt;="&amp;V$9)</f>
        <v/>
      </c>
      <c r="W19" s="14">
        <f>SUMIFS('Выплаты'!$E$4:$E$303,'Выплаты'!$B$4:$B$303,"Субподрядчики",'Выплаты'!$G$4:$G$303,"&lt;&gt;Отменён",'Выплаты'!$A$4:$A$303,"&gt;="&amp;W$8,'Выплаты'!$A$4:$A$303,"&lt;="&amp;W$9)</f>
        <v/>
      </c>
      <c r="X19" s="14">
        <f>SUMIFS('Выплаты'!$E$4:$E$303,'Выплаты'!$B$4:$B$303,"Субподрядчики",'Выплаты'!$G$4:$G$303,"&lt;&gt;Отменён",'Выплаты'!$A$4:$A$303,"&gt;="&amp;X$8,'Выплаты'!$A$4:$A$303,"&lt;="&amp;X$9)</f>
        <v/>
      </c>
      <c r="Y19" s="14">
        <f>SUMIFS('Выплаты'!$E$4:$E$303,'Выплаты'!$B$4:$B$303,"Субподрядчики",'Выплаты'!$G$4:$G$303,"&lt;&gt;Отменён",'Выплаты'!$A$4:$A$303,"&gt;="&amp;Y$8,'Выплаты'!$A$4:$A$303,"&lt;="&amp;Y$9)</f>
        <v/>
      </c>
      <c r="Z19" s="14">
        <f>SUMIFS('Выплаты'!$E$4:$E$303,'Выплаты'!$B$4:$B$303,"Субподрядчики",'Выплаты'!$G$4:$G$303,"&lt;&gt;Отменён",'Выплаты'!$A$4:$A$303,"&gt;="&amp;Z$8,'Выплаты'!$A$4:$A$303,"&lt;="&amp;Z$9)</f>
        <v/>
      </c>
      <c r="AA19" s="14">
        <f>SUMIFS('Выплаты'!$E$4:$E$303,'Выплаты'!$B$4:$B$303,"Субподрядчики",'Выплаты'!$G$4:$G$303,"&lt;&gt;Отменён",'Выплаты'!$A$4:$A$303,"&gt;="&amp;AA$8,'Выплаты'!$A$4:$A$303,"&lt;="&amp;AA$9)</f>
        <v/>
      </c>
      <c r="AB19" s="15">
        <f>SUM(B19:AA19)</f>
        <v/>
      </c>
    </row>
    <row r="20">
      <c r="A20" s="10" t="inlineStr">
        <is>
          <t>ФОТ и налоги с ФОТ</t>
        </is>
      </c>
      <c r="B20" s="14">
        <f>SUMIFS('Выплаты'!$E$4:$E$303,'Выплаты'!$B$4:$B$303,"ФОТ и налоги с ФОТ",'Выплаты'!$G$4:$G$303,"&lt;&gt;Отменён",'Выплаты'!$A$4:$A$303,"&gt;="&amp;B$8,'Выплаты'!$A$4:$A$303,"&lt;="&amp;B$9)</f>
        <v/>
      </c>
      <c r="C20" s="14">
        <f>SUMIFS('Выплаты'!$E$4:$E$303,'Выплаты'!$B$4:$B$303,"ФОТ и налоги с ФОТ",'Выплаты'!$G$4:$G$303,"&lt;&gt;Отменён",'Выплаты'!$A$4:$A$303,"&gt;="&amp;C$8,'Выплаты'!$A$4:$A$303,"&lt;="&amp;C$9)</f>
        <v/>
      </c>
      <c r="D20" s="14">
        <f>SUMIFS('Выплаты'!$E$4:$E$303,'Выплаты'!$B$4:$B$303,"ФОТ и налоги с ФОТ",'Выплаты'!$G$4:$G$303,"&lt;&gt;Отменён",'Выплаты'!$A$4:$A$303,"&gt;="&amp;D$8,'Выплаты'!$A$4:$A$303,"&lt;="&amp;D$9)</f>
        <v/>
      </c>
      <c r="E20" s="14">
        <f>SUMIFS('Выплаты'!$E$4:$E$303,'Выплаты'!$B$4:$B$303,"ФОТ и налоги с ФОТ",'Выплаты'!$G$4:$G$303,"&lt;&gt;Отменён",'Выплаты'!$A$4:$A$303,"&gt;="&amp;E$8,'Выплаты'!$A$4:$A$303,"&lt;="&amp;E$9)</f>
        <v/>
      </c>
      <c r="F20" s="14">
        <f>SUMIFS('Выплаты'!$E$4:$E$303,'Выплаты'!$B$4:$B$303,"ФОТ и налоги с ФОТ",'Выплаты'!$G$4:$G$303,"&lt;&gt;Отменён",'Выплаты'!$A$4:$A$303,"&gt;="&amp;F$8,'Выплаты'!$A$4:$A$303,"&lt;="&amp;F$9)</f>
        <v/>
      </c>
      <c r="G20" s="14">
        <f>SUMIFS('Выплаты'!$E$4:$E$303,'Выплаты'!$B$4:$B$303,"ФОТ и налоги с ФОТ",'Выплаты'!$G$4:$G$303,"&lt;&gt;Отменён",'Выплаты'!$A$4:$A$303,"&gt;="&amp;G$8,'Выплаты'!$A$4:$A$303,"&lt;="&amp;G$9)</f>
        <v/>
      </c>
      <c r="H20" s="14">
        <f>SUMIFS('Выплаты'!$E$4:$E$303,'Выплаты'!$B$4:$B$303,"ФОТ и налоги с ФОТ",'Выплаты'!$G$4:$G$303,"&lt;&gt;Отменён",'Выплаты'!$A$4:$A$303,"&gt;="&amp;H$8,'Выплаты'!$A$4:$A$303,"&lt;="&amp;H$9)</f>
        <v/>
      </c>
      <c r="I20" s="14">
        <f>SUMIFS('Выплаты'!$E$4:$E$303,'Выплаты'!$B$4:$B$303,"ФОТ и налоги с ФОТ",'Выплаты'!$G$4:$G$303,"&lt;&gt;Отменён",'Выплаты'!$A$4:$A$303,"&gt;="&amp;I$8,'Выплаты'!$A$4:$A$303,"&lt;="&amp;I$9)</f>
        <v/>
      </c>
      <c r="J20" s="14">
        <f>SUMIFS('Выплаты'!$E$4:$E$303,'Выплаты'!$B$4:$B$303,"ФОТ и налоги с ФОТ",'Выплаты'!$G$4:$G$303,"&lt;&gt;Отменён",'Выплаты'!$A$4:$A$303,"&gt;="&amp;J$8,'Выплаты'!$A$4:$A$303,"&lt;="&amp;J$9)</f>
        <v/>
      </c>
      <c r="K20" s="14">
        <f>SUMIFS('Выплаты'!$E$4:$E$303,'Выплаты'!$B$4:$B$303,"ФОТ и налоги с ФОТ",'Выплаты'!$G$4:$G$303,"&lt;&gt;Отменён",'Выплаты'!$A$4:$A$303,"&gt;="&amp;K$8,'Выплаты'!$A$4:$A$303,"&lt;="&amp;K$9)</f>
        <v/>
      </c>
      <c r="L20" s="14">
        <f>SUMIFS('Выплаты'!$E$4:$E$303,'Выплаты'!$B$4:$B$303,"ФОТ и налоги с ФОТ",'Выплаты'!$G$4:$G$303,"&lt;&gt;Отменён",'Выплаты'!$A$4:$A$303,"&gt;="&amp;L$8,'Выплаты'!$A$4:$A$303,"&lt;="&amp;L$9)</f>
        <v/>
      </c>
      <c r="M20" s="14">
        <f>SUMIFS('Выплаты'!$E$4:$E$303,'Выплаты'!$B$4:$B$303,"ФОТ и налоги с ФОТ",'Выплаты'!$G$4:$G$303,"&lt;&gt;Отменён",'Выплаты'!$A$4:$A$303,"&gt;="&amp;M$8,'Выплаты'!$A$4:$A$303,"&lt;="&amp;M$9)</f>
        <v/>
      </c>
      <c r="N20" s="14">
        <f>SUMIFS('Выплаты'!$E$4:$E$303,'Выплаты'!$B$4:$B$303,"ФОТ и налоги с ФОТ",'Выплаты'!$G$4:$G$303,"&lt;&gt;Отменён",'Выплаты'!$A$4:$A$303,"&gt;="&amp;N$8,'Выплаты'!$A$4:$A$303,"&lt;="&amp;N$9)</f>
        <v/>
      </c>
      <c r="O20" s="14">
        <f>SUMIFS('Выплаты'!$E$4:$E$303,'Выплаты'!$B$4:$B$303,"ФОТ и налоги с ФОТ",'Выплаты'!$G$4:$G$303,"&lt;&gt;Отменён",'Выплаты'!$A$4:$A$303,"&gt;="&amp;O$8,'Выплаты'!$A$4:$A$303,"&lt;="&amp;O$9)</f>
        <v/>
      </c>
      <c r="P20" s="14">
        <f>SUMIFS('Выплаты'!$E$4:$E$303,'Выплаты'!$B$4:$B$303,"ФОТ и налоги с ФОТ",'Выплаты'!$G$4:$G$303,"&lt;&gt;Отменён",'Выплаты'!$A$4:$A$303,"&gt;="&amp;P$8,'Выплаты'!$A$4:$A$303,"&lt;="&amp;P$9)</f>
        <v/>
      </c>
      <c r="Q20" s="14">
        <f>SUMIFS('Выплаты'!$E$4:$E$303,'Выплаты'!$B$4:$B$303,"ФОТ и налоги с ФОТ",'Выплаты'!$G$4:$G$303,"&lt;&gt;Отменён",'Выплаты'!$A$4:$A$303,"&gt;="&amp;Q$8,'Выплаты'!$A$4:$A$303,"&lt;="&amp;Q$9)</f>
        <v/>
      </c>
      <c r="R20" s="14">
        <f>SUMIFS('Выплаты'!$E$4:$E$303,'Выплаты'!$B$4:$B$303,"ФОТ и налоги с ФОТ",'Выплаты'!$G$4:$G$303,"&lt;&gt;Отменён",'Выплаты'!$A$4:$A$303,"&gt;="&amp;R$8,'Выплаты'!$A$4:$A$303,"&lt;="&amp;R$9)</f>
        <v/>
      </c>
      <c r="S20" s="14">
        <f>SUMIFS('Выплаты'!$E$4:$E$303,'Выплаты'!$B$4:$B$303,"ФОТ и налоги с ФОТ",'Выплаты'!$G$4:$G$303,"&lt;&gt;Отменён",'Выплаты'!$A$4:$A$303,"&gt;="&amp;S$8,'Выплаты'!$A$4:$A$303,"&lt;="&amp;S$9)</f>
        <v/>
      </c>
      <c r="T20" s="14">
        <f>SUMIFS('Выплаты'!$E$4:$E$303,'Выплаты'!$B$4:$B$303,"ФОТ и налоги с ФОТ",'Выплаты'!$G$4:$G$303,"&lt;&gt;Отменён",'Выплаты'!$A$4:$A$303,"&gt;="&amp;T$8,'Выплаты'!$A$4:$A$303,"&lt;="&amp;T$9)</f>
        <v/>
      </c>
      <c r="U20" s="14">
        <f>SUMIFS('Выплаты'!$E$4:$E$303,'Выплаты'!$B$4:$B$303,"ФОТ и налоги с ФОТ",'Выплаты'!$G$4:$G$303,"&lt;&gt;Отменён",'Выплаты'!$A$4:$A$303,"&gt;="&amp;U$8,'Выплаты'!$A$4:$A$303,"&lt;="&amp;U$9)</f>
        <v/>
      </c>
      <c r="V20" s="14">
        <f>SUMIFS('Выплаты'!$E$4:$E$303,'Выплаты'!$B$4:$B$303,"ФОТ и налоги с ФОТ",'Выплаты'!$G$4:$G$303,"&lt;&gt;Отменён",'Выплаты'!$A$4:$A$303,"&gt;="&amp;V$8,'Выплаты'!$A$4:$A$303,"&lt;="&amp;V$9)</f>
        <v/>
      </c>
      <c r="W20" s="14">
        <f>SUMIFS('Выплаты'!$E$4:$E$303,'Выплаты'!$B$4:$B$303,"ФОТ и налоги с ФОТ",'Выплаты'!$G$4:$G$303,"&lt;&gt;Отменён",'Выплаты'!$A$4:$A$303,"&gt;="&amp;W$8,'Выплаты'!$A$4:$A$303,"&lt;="&amp;W$9)</f>
        <v/>
      </c>
      <c r="X20" s="14">
        <f>SUMIFS('Выплаты'!$E$4:$E$303,'Выплаты'!$B$4:$B$303,"ФОТ и налоги с ФОТ",'Выплаты'!$G$4:$G$303,"&lt;&gt;Отменён",'Выплаты'!$A$4:$A$303,"&gt;="&amp;X$8,'Выплаты'!$A$4:$A$303,"&lt;="&amp;X$9)</f>
        <v/>
      </c>
      <c r="Y20" s="14">
        <f>SUMIFS('Выплаты'!$E$4:$E$303,'Выплаты'!$B$4:$B$303,"ФОТ и налоги с ФОТ",'Выплаты'!$G$4:$G$303,"&lt;&gt;Отменён",'Выплаты'!$A$4:$A$303,"&gt;="&amp;Y$8,'Выплаты'!$A$4:$A$303,"&lt;="&amp;Y$9)</f>
        <v/>
      </c>
      <c r="Z20" s="14">
        <f>SUMIFS('Выплаты'!$E$4:$E$303,'Выплаты'!$B$4:$B$303,"ФОТ и налоги с ФОТ",'Выплаты'!$G$4:$G$303,"&lt;&gt;Отменён",'Выплаты'!$A$4:$A$303,"&gt;="&amp;Z$8,'Выплаты'!$A$4:$A$303,"&lt;="&amp;Z$9)</f>
        <v/>
      </c>
      <c r="AA20" s="14">
        <f>SUMIFS('Выплаты'!$E$4:$E$303,'Выплаты'!$B$4:$B$303,"ФОТ и налоги с ФОТ",'Выплаты'!$G$4:$G$303,"&lt;&gt;Отменён",'Выплаты'!$A$4:$A$303,"&gt;="&amp;AA$8,'Выплаты'!$A$4:$A$303,"&lt;="&amp;AA$9)</f>
        <v/>
      </c>
      <c r="AB20" s="15">
        <f>SUM(B20:AA20)</f>
        <v/>
      </c>
    </row>
    <row r="21">
      <c r="A21" s="10" t="inlineStr">
        <is>
          <t>Техника и аренда</t>
        </is>
      </c>
      <c r="B21" s="14">
        <f>SUMIFS('Выплаты'!$E$4:$E$303,'Выплаты'!$B$4:$B$303,"Техника и аренда",'Выплаты'!$G$4:$G$303,"&lt;&gt;Отменён",'Выплаты'!$A$4:$A$303,"&gt;="&amp;B$8,'Выплаты'!$A$4:$A$303,"&lt;="&amp;B$9)</f>
        <v/>
      </c>
      <c r="C21" s="14">
        <f>SUMIFS('Выплаты'!$E$4:$E$303,'Выплаты'!$B$4:$B$303,"Техника и аренда",'Выплаты'!$G$4:$G$303,"&lt;&gt;Отменён",'Выплаты'!$A$4:$A$303,"&gt;="&amp;C$8,'Выплаты'!$A$4:$A$303,"&lt;="&amp;C$9)</f>
        <v/>
      </c>
      <c r="D21" s="14">
        <f>SUMIFS('Выплаты'!$E$4:$E$303,'Выплаты'!$B$4:$B$303,"Техника и аренда",'Выплаты'!$G$4:$G$303,"&lt;&gt;Отменён",'Выплаты'!$A$4:$A$303,"&gt;="&amp;D$8,'Выплаты'!$A$4:$A$303,"&lt;="&amp;D$9)</f>
        <v/>
      </c>
      <c r="E21" s="14">
        <f>SUMIFS('Выплаты'!$E$4:$E$303,'Выплаты'!$B$4:$B$303,"Техника и аренда",'Выплаты'!$G$4:$G$303,"&lt;&gt;Отменён",'Выплаты'!$A$4:$A$303,"&gt;="&amp;E$8,'Выплаты'!$A$4:$A$303,"&lt;="&amp;E$9)</f>
        <v/>
      </c>
      <c r="F21" s="14">
        <f>SUMIFS('Выплаты'!$E$4:$E$303,'Выплаты'!$B$4:$B$303,"Техника и аренда",'Выплаты'!$G$4:$G$303,"&lt;&gt;Отменён",'Выплаты'!$A$4:$A$303,"&gt;="&amp;F$8,'Выплаты'!$A$4:$A$303,"&lt;="&amp;F$9)</f>
        <v/>
      </c>
      <c r="G21" s="14">
        <f>SUMIFS('Выплаты'!$E$4:$E$303,'Выплаты'!$B$4:$B$303,"Техника и аренда",'Выплаты'!$G$4:$G$303,"&lt;&gt;Отменён",'Выплаты'!$A$4:$A$303,"&gt;="&amp;G$8,'Выплаты'!$A$4:$A$303,"&lt;="&amp;G$9)</f>
        <v/>
      </c>
      <c r="H21" s="14">
        <f>SUMIFS('Выплаты'!$E$4:$E$303,'Выплаты'!$B$4:$B$303,"Техника и аренда",'Выплаты'!$G$4:$G$303,"&lt;&gt;Отменён",'Выплаты'!$A$4:$A$303,"&gt;="&amp;H$8,'Выплаты'!$A$4:$A$303,"&lt;="&amp;H$9)</f>
        <v/>
      </c>
      <c r="I21" s="14">
        <f>SUMIFS('Выплаты'!$E$4:$E$303,'Выплаты'!$B$4:$B$303,"Техника и аренда",'Выплаты'!$G$4:$G$303,"&lt;&gt;Отменён",'Выплаты'!$A$4:$A$303,"&gt;="&amp;I$8,'Выплаты'!$A$4:$A$303,"&lt;="&amp;I$9)</f>
        <v/>
      </c>
      <c r="J21" s="14">
        <f>SUMIFS('Выплаты'!$E$4:$E$303,'Выплаты'!$B$4:$B$303,"Техника и аренда",'Выплаты'!$G$4:$G$303,"&lt;&gt;Отменён",'Выплаты'!$A$4:$A$303,"&gt;="&amp;J$8,'Выплаты'!$A$4:$A$303,"&lt;="&amp;J$9)</f>
        <v/>
      </c>
      <c r="K21" s="14">
        <f>SUMIFS('Выплаты'!$E$4:$E$303,'Выплаты'!$B$4:$B$303,"Техника и аренда",'Выплаты'!$G$4:$G$303,"&lt;&gt;Отменён",'Выплаты'!$A$4:$A$303,"&gt;="&amp;K$8,'Выплаты'!$A$4:$A$303,"&lt;="&amp;K$9)</f>
        <v/>
      </c>
      <c r="L21" s="14">
        <f>SUMIFS('Выплаты'!$E$4:$E$303,'Выплаты'!$B$4:$B$303,"Техника и аренда",'Выплаты'!$G$4:$G$303,"&lt;&gt;Отменён",'Выплаты'!$A$4:$A$303,"&gt;="&amp;L$8,'Выплаты'!$A$4:$A$303,"&lt;="&amp;L$9)</f>
        <v/>
      </c>
      <c r="M21" s="14">
        <f>SUMIFS('Выплаты'!$E$4:$E$303,'Выплаты'!$B$4:$B$303,"Техника и аренда",'Выплаты'!$G$4:$G$303,"&lt;&gt;Отменён",'Выплаты'!$A$4:$A$303,"&gt;="&amp;M$8,'Выплаты'!$A$4:$A$303,"&lt;="&amp;M$9)</f>
        <v/>
      </c>
      <c r="N21" s="14">
        <f>SUMIFS('Выплаты'!$E$4:$E$303,'Выплаты'!$B$4:$B$303,"Техника и аренда",'Выплаты'!$G$4:$G$303,"&lt;&gt;Отменён",'Выплаты'!$A$4:$A$303,"&gt;="&amp;N$8,'Выплаты'!$A$4:$A$303,"&lt;="&amp;N$9)</f>
        <v/>
      </c>
      <c r="O21" s="14">
        <f>SUMIFS('Выплаты'!$E$4:$E$303,'Выплаты'!$B$4:$B$303,"Техника и аренда",'Выплаты'!$G$4:$G$303,"&lt;&gt;Отменён",'Выплаты'!$A$4:$A$303,"&gt;="&amp;O$8,'Выплаты'!$A$4:$A$303,"&lt;="&amp;O$9)</f>
        <v/>
      </c>
      <c r="P21" s="14">
        <f>SUMIFS('Выплаты'!$E$4:$E$303,'Выплаты'!$B$4:$B$303,"Техника и аренда",'Выплаты'!$G$4:$G$303,"&lt;&gt;Отменён",'Выплаты'!$A$4:$A$303,"&gt;="&amp;P$8,'Выплаты'!$A$4:$A$303,"&lt;="&amp;P$9)</f>
        <v/>
      </c>
      <c r="Q21" s="14">
        <f>SUMIFS('Выплаты'!$E$4:$E$303,'Выплаты'!$B$4:$B$303,"Техника и аренда",'Выплаты'!$G$4:$G$303,"&lt;&gt;Отменён",'Выплаты'!$A$4:$A$303,"&gt;="&amp;Q$8,'Выплаты'!$A$4:$A$303,"&lt;="&amp;Q$9)</f>
        <v/>
      </c>
      <c r="R21" s="14">
        <f>SUMIFS('Выплаты'!$E$4:$E$303,'Выплаты'!$B$4:$B$303,"Техника и аренда",'Выплаты'!$G$4:$G$303,"&lt;&gt;Отменён",'Выплаты'!$A$4:$A$303,"&gt;="&amp;R$8,'Выплаты'!$A$4:$A$303,"&lt;="&amp;R$9)</f>
        <v/>
      </c>
      <c r="S21" s="14">
        <f>SUMIFS('Выплаты'!$E$4:$E$303,'Выплаты'!$B$4:$B$303,"Техника и аренда",'Выплаты'!$G$4:$G$303,"&lt;&gt;Отменён",'Выплаты'!$A$4:$A$303,"&gt;="&amp;S$8,'Выплаты'!$A$4:$A$303,"&lt;="&amp;S$9)</f>
        <v/>
      </c>
      <c r="T21" s="14">
        <f>SUMIFS('Выплаты'!$E$4:$E$303,'Выплаты'!$B$4:$B$303,"Техника и аренда",'Выплаты'!$G$4:$G$303,"&lt;&gt;Отменён",'Выплаты'!$A$4:$A$303,"&gt;="&amp;T$8,'Выплаты'!$A$4:$A$303,"&lt;="&amp;T$9)</f>
        <v/>
      </c>
      <c r="U21" s="14">
        <f>SUMIFS('Выплаты'!$E$4:$E$303,'Выплаты'!$B$4:$B$303,"Техника и аренда",'Выплаты'!$G$4:$G$303,"&lt;&gt;Отменён",'Выплаты'!$A$4:$A$303,"&gt;="&amp;U$8,'Выплаты'!$A$4:$A$303,"&lt;="&amp;U$9)</f>
        <v/>
      </c>
      <c r="V21" s="14">
        <f>SUMIFS('Выплаты'!$E$4:$E$303,'Выплаты'!$B$4:$B$303,"Техника и аренда",'Выплаты'!$G$4:$G$303,"&lt;&gt;Отменён",'Выплаты'!$A$4:$A$303,"&gt;="&amp;V$8,'Выплаты'!$A$4:$A$303,"&lt;="&amp;V$9)</f>
        <v/>
      </c>
      <c r="W21" s="14">
        <f>SUMIFS('Выплаты'!$E$4:$E$303,'Выплаты'!$B$4:$B$303,"Техника и аренда",'Выплаты'!$G$4:$G$303,"&lt;&gt;Отменён",'Выплаты'!$A$4:$A$303,"&gt;="&amp;W$8,'Выплаты'!$A$4:$A$303,"&lt;="&amp;W$9)</f>
        <v/>
      </c>
      <c r="X21" s="14">
        <f>SUMIFS('Выплаты'!$E$4:$E$303,'Выплаты'!$B$4:$B$303,"Техника и аренда",'Выплаты'!$G$4:$G$303,"&lt;&gt;Отменён",'Выплаты'!$A$4:$A$303,"&gt;="&amp;X$8,'Выплаты'!$A$4:$A$303,"&lt;="&amp;X$9)</f>
        <v/>
      </c>
      <c r="Y21" s="14">
        <f>SUMIFS('Выплаты'!$E$4:$E$303,'Выплаты'!$B$4:$B$303,"Техника и аренда",'Выплаты'!$G$4:$G$303,"&lt;&gt;Отменён",'Выплаты'!$A$4:$A$303,"&gt;="&amp;Y$8,'Выплаты'!$A$4:$A$303,"&lt;="&amp;Y$9)</f>
        <v/>
      </c>
      <c r="Z21" s="14">
        <f>SUMIFS('Выплаты'!$E$4:$E$303,'Выплаты'!$B$4:$B$303,"Техника и аренда",'Выплаты'!$G$4:$G$303,"&lt;&gt;Отменён",'Выплаты'!$A$4:$A$303,"&gt;="&amp;Z$8,'Выплаты'!$A$4:$A$303,"&lt;="&amp;Z$9)</f>
        <v/>
      </c>
      <c r="AA21" s="14">
        <f>SUMIFS('Выплаты'!$E$4:$E$303,'Выплаты'!$B$4:$B$303,"Техника и аренда",'Выплаты'!$G$4:$G$303,"&lt;&gt;Отменён",'Выплаты'!$A$4:$A$303,"&gt;="&amp;AA$8,'Выплаты'!$A$4:$A$303,"&lt;="&amp;AA$9)</f>
        <v/>
      </c>
      <c r="AB21" s="15">
        <f>SUM(B21:AA21)</f>
        <v/>
      </c>
    </row>
    <row r="22">
      <c r="A22" s="10" t="inlineStr">
        <is>
          <t>Накладные расходы объекта</t>
        </is>
      </c>
      <c r="B22" s="14">
        <f>SUMIFS('Выплаты'!$E$4:$E$303,'Выплаты'!$B$4:$B$303,"Накладные расходы объекта",'Выплаты'!$G$4:$G$303,"&lt;&gt;Отменён",'Выплаты'!$A$4:$A$303,"&gt;="&amp;B$8,'Выплаты'!$A$4:$A$303,"&lt;="&amp;B$9)</f>
        <v/>
      </c>
      <c r="C22" s="14">
        <f>SUMIFS('Выплаты'!$E$4:$E$303,'Выплаты'!$B$4:$B$303,"Накладные расходы объекта",'Выплаты'!$G$4:$G$303,"&lt;&gt;Отменён",'Выплаты'!$A$4:$A$303,"&gt;="&amp;C$8,'Выплаты'!$A$4:$A$303,"&lt;="&amp;C$9)</f>
        <v/>
      </c>
      <c r="D22" s="14">
        <f>SUMIFS('Выплаты'!$E$4:$E$303,'Выплаты'!$B$4:$B$303,"Накладные расходы объекта",'Выплаты'!$G$4:$G$303,"&lt;&gt;Отменён",'Выплаты'!$A$4:$A$303,"&gt;="&amp;D$8,'Выплаты'!$A$4:$A$303,"&lt;="&amp;D$9)</f>
        <v/>
      </c>
      <c r="E22" s="14">
        <f>SUMIFS('Выплаты'!$E$4:$E$303,'Выплаты'!$B$4:$B$303,"Накладные расходы объекта",'Выплаты'!$G$4:$G$303,"&lt;&gt;Отменён",'Выплаты'!$A$4:$A$303,"&gt;="&amp;E$8,'Выплаты'!$A$4:$A$303,"&lt;="&amp;E$9)</f>
        <v/>
      </c>
      <c r="F22" s="14">
        <f>SUMIFS('Выплаты'!$E$4:$E$303,'Выплаты'!$B$4:$B$303,"Накладные расходы объекта",'Выплаты'!$G$4:$G$303,"&lt;&gt;Отменён",'Выплаты'!$A$4:$A$303,"&gt;="&amp;F$8,'Выплаты'!$A$4:$A$303,"&lt;="&amp;F$9)</f>
        <v/>
      </c>
      <c r="G22" s="14">
        <f>SUMIFS('Выплаты'!$E$4:$E$303,'Выплаты'!$B$4:$B$303,"Накладные расходы объекта",'Выплаты'!$G$4:$G$303,"&lt;&gt;Отменён",'Выплаты'!$A$4:$A$303,"&gt;="&amp;G$8,'Выплаты'!$A$4:$A$303,"&lt;="&amp;G$9)</f>
        <v/>
      </c>
      <c r="H22" s="14">
        <f>SUMIFS('Выплаты'!$E$4:$E$303,'Выплаты'!$B$4:$B$303,"Накладные расходы объекта",'Выплаты'!$G$4:$G$303,"&lt;&gt;Отменён",'Выплаты'!$A$4:$A$303,"&gt;="&amp;H$8,'Выплаты'!$A$4:$A$303,"&lt;="&amp;H$9)</f>
        <v/>
      </c>
      <c r="I22" s="14">
        <f>SUMIFS('Выплаты'!$E$4:$E$303,'Выплаты'!$B$4:$B$303,"Накладные расходы объекта",'Выплаты'!$G$4:$G$303,"&lt;&gt;Отменён",'Выплаты'!$A$4:$A$303,"&gt;="&amp;I$8,'Выплаты'!$A$4:$A$303,"&lt;="&amp;I$9)</f>
        <v/>
      </c>
      <c r="J22" s="14">
        <f>SUMIFS('Выплаты'!$E$4:$E$303,'Выплаты'!$B$4:$B$303,"Накладные расходы объекта",'Выплаты'!$G$4:$G$303,"&lt;&gt;Отменён",'Выплаты'!$A$4:$A$303,"&gt;="&amp;J$8,'Выплаты'!$A$4:$A$303,"&lt;="&amp;J$9)</f>
        <v/>
      </c>
      <c r="K22" s="14">
        <f>SUMIFS('Выплаты'!$E$4:$E$303,'Выплаты'!$B$4:$B$303,"Накладные расходы объекта",'Выплаты'!$G$4:$G$303,"&lt;&gt;Отменён",'Выплаты'!$A$4:$A$303,"&gt;="&amp;K$8,'Выплаты'!$A$4:$A$303,"&lt;="&amp;K$9)</f>
        <v/>
      </c>
      <c r="L22" s="14">
        <f>SUMIFS('Выплаты'!$E$4:$E$303,'Выплаты'!$B$4:$B$303,"Накладные расходы объекта",'Выплаты'!$G$4:$G$303,"&lt;&gt;Отменён",'Выплаты'!$A$4:$A$303,"&gt;="&amp;L$8,'Выплаты'!$A$4:$A$303,"&lt;="&amp;L$9)</f>
        <v/>
      </c>
      <c r="M22" s="14">
        <f>SUMIFS('Выплаты'!$E$4:$E$303,'Выплаты'!$B$4:$B$303,"Накладные расходы объекта",'Выплаты'!$G$4:$G$303,"&lt;&gt;Отменён",'Выплаты'!$A$4:$A$303,"&gt;="&amp;M$8,'Выплаты'!$A$4:$A$303,"&lt;="&amp;M$9)</f>
        <v/>
      </c>
      <c r="N22" s="14">
        <f>SUMIFS('Выплаты'!$E$4:$E$303,'Выплаты'!$B$4:$B$303,"Накладные расходы объекта",'Выплаты'!$G$4:$G$303,"&lt;&gt;Отменён",'Выплаты'!$A$4:$A$303,"&gt;="&amp;N$8,'Выплаты'!$A$4:$A$303,"&lt;="&amp;N$9)</f>
        <v/>
      </c>
      <c r="O22" s="14">
        <f>SUMIFS('Выплаты'!$E$4:$E$303,'Выплаты'!$B$4:$B$303,"Накладные расходы объекта",'Выплаты'!$G$4:$G$303,"&lt;&gt;Отменён",'Выплаты'!$A$4:$A$303,"&gt;="&amp;O$8,'Выплаты'!$A$4:$A$303,"&lt;="&amp;O$9)</f>
        <v/>
      </c>
      <c r="P22" s="14">
        <f>SUMIFS('Выплаты'!$E$4:$E$303,'Выплаты'!$B$4:$B$303,"Накладные расходы объекта",'Выплаты'!$G$4:$G$303,"&lt;&gt;Отменён",'Выплаты'!$A$4:$A$303,"&gt;="&amp;P$8,'Выплаты'!$A$4:$A$303,"&lt;="&amp;P$9)</f>
        <v/>
      </c>
      <c r="Q22" s="14">
        <f>SUMIFS('Выплаты'!$E$4:$E$303,'Выплаты'!$B$4:$B$303,"Накладные расходы объекта",'Выплаты'!$G$4:$G$303,"&lt;&gt;Отменён",'Выплаты'!$A$4:$A$303,"&gt;="&amp;Q$8,'Выплаты'!$A$4:$A$303,"&lt;="&amp;Q$9)</f>
        <v/>
      </c>
      <c r="R22" s="14">
        <f>SUMIFS('Выплаты'!$E$4:$E$303,'Выплаты'!$B$4:$B$303,"Накладные расходы объекта",'Выплаты'!$G$4:$G$303,"&lt;&gt;Отменён",'Выплаты'!$A$4:$A$303,"&gt;="&amp;R$8,'Выплаты'!$A$4:$A$303,"&lt;="&amp;R$9)</f>
        <v/>
      </c>
      <c r="S22" s="14">
        <f>SUMIFS('Выплаты'!$E$4:$E$303,'Выплаты'!$B$4:$B$303,"Накладные расходы объекта",'Выплаты'!$G$4:$G$303,"&lt;&gt;Отменён",'Выплаты'!$A$4:$A$303,"&gt;="&amp;S$8,'Выплаты'!$A$4:$A$303,"&lt;="&amp;S$9)</f>
        <v/>
      </c>
      <c r="T22" s="14">
        <f>SUMIFS('Выплаты'!$E$4:$E$303,'Выплаты'!$B$4:$B$303,"Накладные расходы объекта",'Выплаты'!$G$4:$G$303,"&lt;&gt;Отменён",'Выплаты'!$A$4:$A$303,"&gt;="&amp;T$8,'Выплаты'!$A$4:$A$303,"&lt;="&amp;T$9)</f>
        <v/>
      </c>
      <c r="U22" s="14">
        <f>SUMIFS('Выплаты'!$E$4:$E$303,'Выплаты'!$B$4:$B$303,"Накладные расходы объекта",'Выплаты'!$G$4:$G$303,"&lt;&gt;Отменён",'Выплаты'!$A$4:$A$303,"&gt;="&amp;U$8,'Выплаты'!$A$4:$A$303,"&lt;="&amp;U$9)</f>
        <v/>
      </c>
      <c r="V22" s="14">
        <f>SUMIFS('Выплаты'!$E$4:$E$303,'Выплаты'!$B$4:$B$303,"Накладные расходы объекта",'Выплаты'!$G$4:$G$303,"&lt;&gt;Отменён",'Выплаты'!$A$4:$A$303,"&gt;="&amp;V$8,'Выплаты'!$A$4:$A$303,"&lt;="&amp;V$9)</f>
        <v/>
      </c>
      <c r="W22" s="14">
        <f>SUMIFS('Выплаты'!$E$4:$E$303,'Выплаты'!$B$4:$B$303,"Накладные расходы объекта",'Выплаты'!$G$4:$G$303,"&lt;&gt;Отменён",'Выплаты'!$A$4:$A$303,"&gt;="&amp;W$8,'Выплаты'!$A$4:$A$303,"&lt;="&amp;W$9)</f>
        <v/>
      </c>
      <c r="X22" s="14">
        <f>SUMIFS('Выплаты'!$E$4:$E$303,'Выплаты'!$B$4:$B$303,"Накладные расходы объекта",'Выплаты'!$G$4:$G$303,"&lt;&gt;Отменён",'Выплаты'!$A$4:$A$303,"&gt;="&amp;X$8,'Выплаты'!$A$4:$A$303,"&lt;="&amp;X$9)</f>
        <v/>
      </c>
      <c r="Y22" s="14">
        <f>SUMIFS('Выплаты'!$E$4:$E$303,'Выплаты'!$B$4:$B$303,"Накладные расходы объекта",'Выплаты'!$G$4:$G$303,"&lt;&gt;Отменён",'Выплаты'!$A$4:$A$303,"&gt;="&amp;Y$8,'Выплаты'!$A$4:$A$303,"&lt;="&amp;Y$9)</f>
        <v/>
      </c>
      <c r="Z22" s="14">
        <f>SUMIFS('Выплаты'!$E$4:$E$303,'Выплаты'!$B$4:$B$303,"Накладные расходы объекта",'Выплаты'!$G$4:$G$303,"&lt;&gt;Отменён",'Выплаты'!$A$4:$A$303,"&gt;="&amp;Z$8,'Выплаты'!$A$4:$A$303,"&lt;="&amp;Z$9)</f>
        <v/>
      </c>
      <c r="AA22" s="14">
        <f>SUMIFS('Выплаты'!$E$4:$E$303,'Выплаты'!$B$4:$B$303,"Накладные расходы объекта",'Выплаты'!$G$4:$G$303,"&lt;&gt;Отменён",'Выплаты'!$A$4:$A$303,"&gt;="&amp;AA$8,'Выплаты'!$A$4:$A$303,"&lt;="&amp;AA$9)</f>
        <v/>
      </c>
      <c r="AB22" s="15">
        <f>SUM(B22:AA22)</f>
        <v/>
      </c>
    </row>
    <row r="23">
      <c r="A23" s="10" t="inlineStr">
        <is>
          <t>Прочие выплаты</t>
        </is>
      </c>
      <c r="B23" s="14">
        <f>SUMIFS('Выплаты'!$E$4:$E$303,'Выплаты'!$B$4:$B$303,"Прочие выплаты",'Выплаты'!$G$4:$G$303,"&lt;&gt;Отменён",'Выплаты'!$A$4:$A$303,"&gt;="&amp;B$8,'Выплаты'!$A$4:$A$303,"&lt;="&amp;B$9)</f>
        <v/>
      </c>
      <c r="C23" s="14">
        <f>SUMIFS('Выплаты'!$E$4:$E$303,'Выплаты'!$B$4:$B$303,"Прочие выплаты",'Выплаты'!$G$4:$G$303,"&lt;&gt;Отменён",'Выплаты'!$A$4:$A$303,"&gt;="&amp;C$8,'Выплаты'!$A$4:$A$303,"&lt;="&amp;C$9)</f>
        <v/>
      </c>
      <c r="D23" s="14">
        <f>SUMIFS('Выплаты'!$E$4:$E$303,'Выплаты'!$B$4:$B$303,"Прочие выплаты",'Выплаты'!$G$4:$G$303,"&lt;&gt;Отменён",'Выплаты'!$A$4:$A$303,"&gt;="&amp;D$8,'Выплаты'!$A$4:$A$303,"&lt;="&amp;D$9)</f>
        <v/>
      </c>
      <c r="E23" s="14">
        <f>SUMIFS('Выплаты'!$E$4:$E$303,'Выплаты'!$B$4:$B$303,"Прочие выплаты",'Выплаты'!$G$4:$G$303,"&lt;&gt;Отменён",'Выплаты'!$A$4:$A$303,"&gt;="&amp;E$8,'Выплаты'!$A$4:$A$303,"&lt;="&amp;E$9)</f>
        <v/>
      </c>
      <c r="F23" s="14">
        <f>SUMIFS('Выплаты'!$E$4:$E$303,'Выплаты'!$B$4:$B$303,"Прочие выплаты",'Выплаты'!$G$4:$G$303,"&lt;&gt;Отменён",'Выплаты'!$A$4:$A$303,"&gt;="&amp;F$8,'Выплаты'!$A$4:$A$303,"&lt;="&amp;F$9)</f>
        <v/>
      </c>
      <c r="G23" s="14">
        <f>SUMIFS('Выплаты'!$E$4:$E$303,'Выплаты'!$B$4:$B$303,"Прочие выплаты",'Выплаты'!$G$4:$G$303,"&lt;&gt;Отменён",'Выплаты'!$A$4:$A$303,"&gt;="&amp;G$8,'Выплаты'!$A$4:$A$303,"&lt;="&amp;G$9)</f>
        <v/>
      </c>
      <c r="H23" s="14">
        <f>SUMIFS('Выплаты'!$E$4:$E$303,'Выплаты'!$B$4:$B$303,"Прочие выплаты",'Выплаты'!$G$4:$G$303,"&lt;&gt;Отменён",'Выплаты'!$A$4:$A$303,"&gt;="&amp;H$8,'Выплаты'!$A$4:$A$303,"&lt;="&amp;H$9)</f>
        <v/>
      </c>
      <c r="I23" s="14">
        <f>SUMIFS('Выплаты'!$E$4:$E$303,'Выплаты'!$B$4:$B$303,"Прочие выплаты",'Выплаты'!$G$4:$G$303,"&lt;&gt;Отменён",'Выплаты'!$A$4:$A$303,"&gt;="&amp;I$8,'Выплаты'!$A$4:$A$303,"&lt;="&amp;I$9)</f>
        <v/>
      </c>
      <c r="J23" s="14">
        <f>SUMIFS('Выплаты'!$E$4:$E$303,'Выплаты'!$B$4:$B$303,"Прочие выплаты",'Выплаты'!$G$4:$G$303,"&lt;&gt;Отменён",'Выплаты'!$A$4:$A$303,"&gt;="&amp;J$8,'Выплаты'!$A$4:$A$303,"&lt;="&amp;J$9)</f>
        <v/>
      </c>
      <c r="K23" s="14">
        <f>SUMIFS('Выплаты'!$E$4:$E$303,'Выплаты'!$B$4:$B$303,"Прочие выплаты",'Выплаты'!$G$4:$G$303,"&lt;&gt;Отменён",'Выплаты'!$A$4:$A$303,"&gt;="&amp;K$8,'Выплаты'!$A$4:$A$303,"&lt;="&amp;K$9)</f>
        <v/>
      </c>
      <c r="L23" s="14">
        <f>SUMIFS('Выплаты'!$E$4:$E$303,'Выплаты'!$B$4:$B$303,"Прочие выплаты",'Выплаты'!$G$4:$G$303,"&lt;&gt;Отменён",'Выплаты'!$A$4:$A$303,"&gt;="&amp;L$8,'Выплаты'!$A$4:$A$303,"&lt;="&amp;L$9)</f>
        <v/>
      </c>
      <c r="M23" s="14">
        <f>SUMIFS('Выплаты'!$E$4:$E$303,'Выплаты'!$B$4:$B$303,"Прочие выплаты",'Выплаты'!$G$4:$G$303,"&lt;&gt;Отменён",'Выплаты'!$A$4:$A$303,"&gt;="&amp;M$8,'Выплаты'!$A$4:$A$303,"&lt;="&amp;M$9)</f>
        <v/>
      </c>
      <c r="N23" s="14">
        <f>SUMIFS('Выплаты'!$E$4:$E$303,'Выплаты'!$B$4:$B$303,"Прочие выплаты",'Выплаты'!$G$4:$G$303,"&lt;&gt;Отменён",'Выплаты'!$A$4:$A$303,"&gt;="&amp;N$8,'Выплаты'!$A$4:$A$303,"&lt;="&amp;N$9)</f>
        <v/>
      </c>
      <c r="O23" s="14">
        <f>SUMIFS('Выплаты'!$E$4:$E$303,'Выплаты'!$B$4:$B$303,"Прочие выплаты",'Выплаты'!$G$4:$G$303,"&lt;&gt;Отменён",'Выплаты'!$A$4:$A$303,"&gt;="&amp;O$8,'Выплаты'!$A$4:$A$303,"&lt;="&amp;O$9)</f>
        <v/>
      </c>
      <c r="P23" s="14">
        <f>SUMIFS('Выплаты'!$E$4:$E$303,'Выплаты'!$B$4:$B$303,"Прочие выплаты",'Выплаты'!$G$4:$G$303,"&lt;&gt;Отменён",'Выплаты'!$A$4:$A$303,"&gt;="&amp;P$8,'Выплаты'!$A$4:$A$303,"&lt;="&amp;P$9)</f>
        <v/>
      </c>
      <c r="Q23" s="14">
        <f>SUMIFS('Выплаты'!$E$4:$E$303,'Выплаты'!$B$4:$B$303,"Прочие выплаты",'Выплаты'!$G$4:$G$303,"&lt;&gt;Отменён",'Выплаты'!$A$4:$A$303,"&gt;="&amp;Q$8,'Выплаты'!$A$4:$A$303,"&lt;="&amp;Q$9)</f>
        <v/>
      </c>
      <c r="R23" s="14">
        <f>SUMIFS('Выплаты'!$E$4:$E$303,'Выплаты'!$B$4:$B$303,"Прочие выплаты",'Выплаты'!$G$4:$G$303,"&lt;&gt;Отменён",'Выплаты'!$A$4:$A$303,"&gt;="&amp;R$8,'Выплаты'!$A$4:$A$303,"&lt;="&amp;R$9)</f>
        <v/>
      </c>
      <c r="S23" s="14">
        <f>SUMIFS('Выплаты'!$E$4:$E$303,'Выплаты'!$B$4:$B$303,"Прочие выплаты",'Выплаты'!$G$4:$G$303,"&lt;&gt;Отменён",'Выплаты'!$A$4:$A$303,"&gt;="&amp;S$8,'Выплаты'!$A$4:$A$303,"&lt;="&amp;S$9)</f>
        <v/>
      </c>
      <c r="T23" s="14">
        <f>SUMIFS('Выплаты'!$E$4:$E$303,'Выплаты'!$B$4:$B$303,"Прочие выплаты",'Выплаты'!$G$4:$G$303,"&lt;&gt;Отменён",'Выплаты'!$A$4:$A$303,"&gt;="&amp;T$8,'Выплаты'!$A$4:$A$303,"&lt;="&amp;T$9)</f>
        <v/>
      </c>
      <c r="U23" s="14">
        <f>SUMIFS('Выплаты'!$E$4:$E$303,'Выплаты'!$B$4:$B$303,"Прочие выплаты",'Выплаты'!$G$4:$G$303,"&lt;&gt;Отменён",'Выплаты'!$A$4:$A$303,"&gt;="&amp;U$8,'Выплаты'!$A$4:$A$303,"&lt;="&amp;U$9)</f>
        <v/>
      </c>
      <c r="V23" s="14">
        <f>SUMIFS('Выплаты'!$E$4:$E$303,'Выплаты'!$B$4:$B$303,"Прочие выплаты",'Выплаты'!$G$4:$G$303,"&lt;&gt;Отменён",'Выплаты'!$A$4:$A$303,"&gt;="&amp;V$8,'Выплаты'!$A$4:$A$303,"&lt;="&amp;V$9)</f>
        <v/>
      </c>
      <c r="W23" s="14">
        <f>SUMIFS('Выплаты'!$E$4:$E$303,'Выплаты'!$B$4:$B$303,"Прочие выплаты",'Выплаты'!$G$4:$G$303,"&lt;&gt;Отменён",'Выплаты'!$A$4:$A$303,"&gt;="&amp;W$8,'Выплаты'!$A$4:$A$303,"&lt;="&amp;W$9)</f>
        <v/>
      </c>
      <c r="X23" s="14">
        <f>SUMIFS('Выплаты'!$E$4:$E$303,'Выплаты'!$B$4:$B$303,"Прочие выплаты",'Выплаты'!$G$4:$G$303,"&lt;&gt;Отменён",'Выплаты'!$A$4:$A$303,"&gt;="&amp;X$8,'Выплаты'!$A$4:$A$303,"&lt;="&amp;X$9)</f>
        <v/>
      </c>
      <c r="Y23" s="14">
        <f>SUMIFS('Выплаты'!$E$4:$E$303,'Выплаты'!$B$4:$B$303,"Прочие выплаты",'Выплаты'!$G$4:$G$303,"&lt;&gt;Отменён",'Выплаты'!$A$4:$A$303,"&gt;="&amp;Y$8,'Выплаты'!$A$4:$A$303,"&lt;="&amp;Y$9)</f>
        <v/>
      </c>
      <c r="Z23" s="14">
        <f>SUMIFS('Выплаты'!$E$4:$E$303,'Выплаты'!$B$4:$B$303,"Прочие выплаты",'Выплаты'!$G$4:$G$303,"&lt;&gt;Отменён",'Выплаты'!$A$4:$A$303,"&gt;="&amp;Z$8,'Выплаты'!$A$4:$A$303,"&lt;="&amp;Z$9)</f>
        <v/>
      </c>
      <c r="AA23" s="14">
        <f>SUMIFS('Выплаты'!$E$4:$E$303,'Выплаты'!$B$4:$B$303,"Прочие выплаты",'Выплаты'!$G$4:$G$303,"&lt;&gt;Отменён",'Выплаты'!$A$4:$A$303,"&gt;="&amp;AA$8,'Выплаты'!$A$4:$A$303,"&lt;="&amp;AA$9)</f>
        <v/>
      </c>
      <c r="AB23" s="15">
        <f>SUM(B23:AA23)</f>
        <v/>
      </c>
    </row>
    <row r="24">
      <c r="A24" s="16" t="inlineStr">
        <is>
          <t>Итого выплат</t>
        </is>
      </c>
      <c r="B24" s="17">
        <f>B17+B18+B19+B20+B21+B22+B23</f>
        <v/>
      </c>
      <c r="C24" s="17">
        <f>C17+C18+C19+C20+C21+C22+C23</f>
        <v/>
      </c>
      <c r="D24" s="17">
        <f>D17+D18+D19+D20+D21+D22+D23</f>
        <v/>
      </c>
      <c r="E24" s="17">
        <f>E17+E18+E19+E20+E21+E22+E23</f>
        <v/>
      </c>
      <c r="F24" s="17">
        <f>F17+F18+F19+F20+F21+F22+F23</f>
        <v/>
      </c>
      <c r="G24" s="17">
        <f>G17+G18+G19+G20+G21+G22+G23</f>
        <v/>
      </c>
      <c r="H24" s="17">
        <f>H17+H18+H19+H20+H21+H22+H23</f>
        <v/>
      </c>
      <c r="I24" s="17">
        <f>I17+I18+I19+I20+I21+I22+I23</f>
        <v/>
      </c>
      <c r="J24" s="17">
        <f>J17+J18+J19+J20+J21+J22+J23</f>
        <v/>
      </c>
      <c r="K24" s="17">
        <f>K17+K18+K19+K20+K21+K22+K23</f>
        <v/>
      </c>
      <c r="L24" s="17">
        <f>L17+L18+L19+L20+L21+L22+L23</f>
        <v/>
      </c>
      <c r="M24" s="17">
        <f>M17+M18+M19+M20+M21+M22+M23</f>
        <v/>
      </c>
      <c r="N24" s="17">
        <f>N17+N18+N19+N20+N21+N22+N23</f>
        <v/>
      </c>
      <c r="O24" s="17">
        <f>O17+O18+O19+O20+O21+O22+O23</f>
        <v/>
      </c>
      <c r="P24" s="17">
        <f>P17+P18+P19+P20+P21+P22+P23</f>
        <v/>
      </c>
      <c r="Q24" s="17">
        <f>Q17+Q18+Q19+Q20+Q21+Q22+Q23</f>
        <v/>
      </c>
      <c r="R24" s="17">
        <f>R17+R18+R19+R20+R21+R22+R23</f>
        <v/>
      </c>
      <c r="S24" s="17">
        <f>S17+S18+S19+S20+S21+S22+S23</f>
        <v/>
      </c>
      <c r="T24" s="17">
        <f>T17+T18+T19+T20+T21+T22+T23</f>
        <v/>
      </c>
      <c r="U24" s="17">
        <f>U17+U18+U19+U20+U21+U22+U23</f>
        <v/>
      </c>
      <c r="V24" s="17">
        <f>V17+V18+V19+V20+V21+V22+V23</f>
        <v/>
      </c>
      <c r="W24" s="17">
        <f>W17+W18+W19+W20+W21+W22+W23</f>
        <v/>
      </c>
      <c r="X24" s="17">
        <f>X17+X18+X19+X20+X21+X22+X23</f>
        <v/>
      </c>
      <c r="Y24" s="17">
        <f>Y17+Y18+Y19+Y20+Y21+Y22+Y23</f>
        <v/>
      </c>
      <c r="Z24" s="17">
        <f>Z17+Z18+Z19+Z20+Z21+Z22+Z23</f>
        <v/>
      </c>
      <c r="AA24" s="17">
        <f>AA17+AA18+AA19+AA20+AA21+AA22+AA23</f>
        <v/>
      </c>
      <c r="AB24" s="17">
        <f>SUM(B24:AA24)</f>
        <v/>
      </c>
    </row>
    <row r="25">
      <c r="A25" s="12" t="inlineStr">
        <is>
          <t>ОСТАТОК</t>
        </is>
      </c>
      <c r="B25" s="13" t="n"/>
      <c r="C25" s="13" t="n"/>
      <c r="D25" s="13" t="n"/>
      <c r="E25" s="13" t="n"/>
      <c r="F25" s="13" t="n"/>
      <c r="G25" s="13" t="n"/>
      <c r="H25" s="13" t="n"/>
      <c r="I25" s="13" t="n"/>
      <c r="J25" s="13" t="n"/>
      <c r="K25" s="13" t="n"/>
      <c r="L25" s="13" t="n"/>
      <c r="M25" s="13" t="n"/>
      <c r="N25" s="13" t="n"/>
      <c r="O25" s="13" t="n"/>
      <c r="P25" s="13" t="n"/>
      <c r="Q25" s="13" t="n"/>
      <c r="R25" s="13" t="n"/>
      <c r="S25" s="13" t="n"/>
      <c r="T25" s="13" t="n"/>
      <c r="U25" s="13" t="n"/>
      <c r="V25" s="13" t="n"/>
      <c r="W25" s="13" t="n"/>
      <c r="X25" s="13" t="n"/>
      <c r="Y25" s="13" t="n"/>
      <c r="Z25" s="13" t="n"/>
      <c r="AA25" s="13" t="n"/>
      <c r="AB25" s="13" t="n"/>
    </row>
    <row r="26">
      <c r="A26" s="10" t="inlineStr">
        <is>
          <t>Остаток на начало недели</t>
        </is>
      </c>
      <c r="B26" s="15">
        <f>$B$4</f>
        <v/>
      </c>
      <c r="C26" s="15">
        <f>B28</f>
        <v/>
      </c>
      <c r="D26" s="15">
        <f>C28</f>
        <v/>
      </c>
      <c r="E26" s="15">
        <f>D28</f>
        <v/>
      </c>
      <c r="F26" s="15">
        <f>E28</f>
        <v/>
      </c>
      <c r="G26" s="15">
        <f>F28</f>
        <v/>
      </c>
      <c r="H26" s="15">
        <f>G28</f>
        <v/>
      </c>
      <c r="I26" s="15">
        <f>H28</f>
        <v/>
      </c>
      <c r="J26" s="15">
        <f>I28</f>
        <v/>
      </c>
      <c r="K26" s="15">
        <f>J28</f>
        <v/>
      </c>
      <c r="L26" s="15">
        <f>K28</f>
        <v/>
      </c>
      <c r="M26" s="15">
        <f>L28</f>
        <v/>
      </c>
      <c r="N26" s="15">
        <f>M28</f>
        <v/>
      </c>
      <c r="O26" s="15">
        <f>N28</f>
        <v/>
      </c>
      <c r="P26" s="15">
        <f>O28</f>
        <v/>
      </c>
      <c r="Q26" s="15">
        <f>P28</f>
        <v/>
      </c>
      <c r="R26" s="15">
        <f>Q28</f>
        <v/>
      </c>
      <c r="S26" s="15">
        <f>R28</f>
        <v/>
      </c>
      <c r="T26" s="15">
        <f>S28</f>
        <v/>
      </c>
      <c r="U26" s="15">
        <f>T28</f>
        <v/>
      </c>
      <c r="V26" s="15">
        <f>U28</f>
        <v/>
      </c>
      <c r="W26" s="15">
        <f>V28</f>
        <v/>
      </c>
      <c r="X26" s="15">
        <f>W28</f>
        <v/>
      </c>
      <c r="Y26" s="15">
        <f>X28</f>
        <v/>
      </c>
      <c r="Z26" s="15">
        <f>Y28</f>
        <v/>
      </c>
      <c r="AA26" s="15">
        <f>Z28</f>
        <v/>
      </c>
      <c r="AB26" s="10" t="n"/>
    </row>
    <row r="27">
      <c r="A27" s="10" t="inlineStr">
        <is>
          <t>Чистый поток недели</t>
        </is>
      </c>
      <c r="B27" s="15">
        <f>B15-B24</f>
        <v/>
      </c>
      <c r="C27" s="15">
        <f>C15-C24</f>
        <v/>
      </c>
      <c r="D27" s="15">
        <f>D15-D24</f>
        <v/>
      </c>
      <c r="E27" s="15">
        <f>E15-E24</f>
        <v/>
      </c>
      <c r="F27" s="15">
        <f>F15-F24</f>
        <v/>
      </c>
      <c r="G27" s="15">
        <f>G15-G24</f>
        <v/>
      </c>
      <c r="H27" s="15">
        <f>H15-H24</f>
        <v/>
      </c>
      <c r="I27" s="15">
        <f>I15-I24</f>
        <v/>
      </c>
      <c r="J27" s="15">
        <f>J15-J24</f>
        <v/>
      </c>
      <c r="K27" s="15">
        <f>K15-K24</f>
        <v/>
      </c>
      <c r="L27" s="15">
        <f>L15-L24</f>
        <v/>
      </c>
      <c r="M27" s="15">
        <f>M15-M24</f>
        <v/>
      </c>
      <c r="N27" s="15">
        <f>N15-N24</f>
        <v/>
      </c>
      <c r="O27" s="15">
        <f>O15-O24</f>
        <v/>
      </c>
      <c r="P27" s="15">
        <f>P15-P24</f>
        <v/>
      </c>
      <c r="Q27" s="15">
        <f>Q15-Q24</f>
        <v/>
      </c>
      <c r="R27" s="15">
        <f>R15-R24</f>
        <v/>
      </c>
      <c r="S27" s="15">
        <f>S15-S24</f>
        <v/>
      </c>
      <c r="T27" s="15">
        <f>T15-T24</f>
        <v/>
      </c>
      <c r="U27" s="15">
        <f>U15-U24</f>
        <v/>
      </c>
      <c r="V27" s="15">
        <f>V15-V24</f>
        <v/>
      </c>
      <c r="W27" s="15">
        <f>W15-W24</f>
        <v/>
      </c>
      <c r="X27" s="15">
        <f>X15-X24</f>
        <v/>
      </c>
      <c r="Y27" s="15">
        <f>Y15-Y24</f>
        <v/>
      </c>
      <c r="Z27" s="15">
        <f>Z15-Z24</f>
        <v/>
      </c>
      <c r="AA27" s="15">
        <f>AA15-AA24</f>
        <v/>
      </c>
      <c r="AB27" s="15">
        <f>SUM(B27:AA27)</f>
        <v/>
      </c>
    </row>
    <row r="28">
      <c r="A28" s="16" t="inlineStr">
        <is>
          <t>Остаток на конец недели</t>
        </is>
      </c>
      <c r="B28" s="17">
        <f>B26+B27</f>
        <v/>
      </c>
      <c r="C28" s="17">
        <f>C26+C27</f>
        <v/>
      </c>
      <c r="D28" s="17">
        <f>D26+D27</f>
        <v/>
      </c>
      <c r="E28" s="17">
        <f>E26+E27</f>
        <v/>
      </c>
      <c r="F28" s="17">
        <f>F26+F27</f>
        <v/>
      </c>
      <c r="G28" s="17">
        <f>G26+G27</f>
        <v/>
      </c>
      <c r="H28" s="17">
        <f>H26+H27</f>
        <v/>
      </c>
      <c r="I28" s="17">
        <f>I26+I27</f>
        <v/>
      </c>
      <c r="J28" s="17">
        <f>J26+J27</f>
        <v/>
      </c>
      <c r="K28" s="17">
        <f>K26+K27</f>
        <v/>
      </c>
      <c r="L28" s="17">
        <f>L26+L27</f>
        <v/>
      </c>
      <c r="M28" s="17">
        <f>M26+M27</f>
        <v/>
      </c>
      <c r="N28" s="17">
        <f>N26+N27</f>
        <v/>
      </c>
      <c r="O28" s="17">
        <f>O26+O27</f>
        <v/>
      </c>
      <c r="P28" s="17">
        <f>P26+P27</f>
        <v/>
      </c>
      <c r="Q28" s="17">
        <f>Q26+Q27</f>
        <v/>
      </c>
      <c r="R28" s="17">
        <f>R26+R27</f>
        <v/>
      </c>
      <c r="S28" s="17">
        <f>S26+S27</f>
        <v/>
      </c>
      <c r="T28" s="17">
        <f>T26+T27</f>
        <v/>
      </c>
      <c r="U28" s="17">
        <f>U26+U27</f>
        <v/>
      </c>
      <c r="V28" s="17">
        <f>V26+V27</f>
        <v/>
      </c>
      <c r="W28" s="17">
        <f>W26+W27</f>
        <v/>
      </c>
      <c r="X28" s="17">
        <f>X26+X27</f>
        <v/>
      </c>
      <c r="Y28" s="17">
        <f>Y26+Y27</f>
        <v/>
      </c>
      <c r="Z28" s="17">
        <f>Z26+Z27</f>
        <v/>
      </c>
      <c r="AA28" s="17">
        <f>AA26+AA27</f>
        <v/>
      </c>
      <c r="AB28" s="16" t="n"/>
    </row>
    <row r="29">
      <c r="A29" s="10" t="inlineStr">
        <is>
          <t>Кассовый разрыв (нехватка денег)</t>
        </is>
      </c>
      <c r="B29" s="15">
        <f>IF(B28&lt;0,-B28,0)</f>
        <v/>
      </c>
      <c r="C29" s="15">
        <f>IF(C28&lt;0,-C28,0)</f>
        <v/>
      </c>
      <c r="D29" s="15">
        <f>IF(D28&lt;0,-D28,0)</f>
        <v/>
      </c>
      <c r="E29" s="15">
        <f>IF(E28&lt;0,-E28,0)</f>
        <v/>
      </c>
      <c r="F29" s="15">
        <f>IF(F28&lt;0,-F28,0)</f>
        <v/>
      </c>
      <c r="G29" s="15">
        <f>IF(G28&lt;0,-G28,0)</f>
        <v/>
      </c>
      <c r="H29" s="15">
        <f>IF(H28&lt;0,-H28,0)</f>
        <v/>
      </c>
      <c r="I29" s="15">
        <f>IF(I28&lt;0,-I28,0)</f>
        <v/>
      </c>
      <c r="J29" s="15">
        <f>IF(J28&lt;0,-J28,0)</f>
        <v/>
      </c>
      <c r="K29" s="15">
        <f>IF(K28&lt;0,-K28,0)</f>
        <v/>
      </c>
      <c r="L29" s="15">
        <f>IF(L28&lt;0,-L28,0)</f>
        <v/>
      </c>
      <c r="M29" s="15">
        <f>IF(M28&lt;0,-M28,0)</f>
        <v/>
      </c>
      <c r="N29" s="15">
        <f>IF(N28&lt;0,-N28,0)</f>
        <v/>
      </c>
      <c r="O29" s="15">
        <f>IF(O28&lt;0,-O28,0)</f>
        <v/>
      </c>
      <c r="P29" s="15">
        <f>IF(P28&lt;0,-P28,0)</f>
        <v/>
      </c>
      <c r="Q29" s="15">
        <f>IF(Q28&lt;0,-Q28,0)</f>
        <v/>
      </c>
      <c r="R29" s="15">
        <f>IF(R28&lt;0,-R28,0)</f>
        <v/>
      </c>
      <c r="S29" s="15">
        <f>IF(S28&lt;0,-S28,0)</f>
        <v/>
      </c>
      <c r="T29" s="15">
        <f>IF(T28&lt;0,-T28,0)</f>
        <v/>
      </c>
      <c r="U29" s="15">
        <f>IF(U28&lt;0,-U28,0)</f>
        <v/>
      </c>
      <c r="V29" s="15">
        <f>IF(V28&lt;0,-V28,0)</f>
        <v/>
      </c>
      <c r="W29" s="15">
        <f>IF(W28&lt;0,-W28,0)</f>
        <v/>
      </c>
      <c r="X29" s="15">
        <f>IF(X28&lt;0,-X28,0)</f>
        <v/>
      </c>
      <c r="Y29" s="15">
        <f>IF(Y28&lt;0,-Y28,0)</f>
        <v/>
      </c>
      <c r="Z29" s="15">
        <f>IF(Z28&lt;0,-Z28,0)</f>
        <v/>
      </c>
      <c r="AA29" s="15">
        <f>IF(AA28&lt;0,-AA28,0)</f>
        <v/>
      </c>
      <c r="AB29" s="10" t="n"/>
    </row>
    <row r="30">
      <c r="A30" s="10" t="inlineStr">
        <is>
          <t>Ниже минимального остатка</t>
        </is>
      </c>
      <c r="B30" s="15">
        <f>IF(B28&lt;$B$5,"Да","")</f>
        <v/>
      </c>
      <c r="C30" s="15">
        <f>IF(C28&lt;$B$5,"Да","")</f>
        <v/>
      </c>
      <c r="D30" s="15">
        <f>IF(D28&lt;$B$5,"Да","")</f>
        <v/>
      </c>
      <c r="E30" s="15">
        <f>IF(E28&lt;$B$5,"Да","")</f>
        <v/>
      </c>
      <c r="F30" s="15">
        <f>IF(F28&lt;$B$5,"Да","")</f>
        <v/>
      </c>
      <c r="G30" s="15">
        <f>IF(G28&lt;$B$5,"Да","")</f>
        <v/>
      </c>
      <c r="H30" s="15">
        <f>IF(H28&lt;$B$5,"Да","")</f>
        <v/>
      </c>
      <c r="I30" s="15">
        <f>IF(I28&lt;$B$5,"Да","")</f>
        <v/>
      </c>
      <c r="J30" s="15">
        <f>IF(J28&lt;$B$5,"Да","")</f>
        <v/>
      </c>
      <c r="K30" s="15">
        <f>IF(K28&lt;$B$5,"Да","")</f>
        <v/>
      </c>
      <c r="L30" s="15">
        <f>IF(L28&lt;$B$5,"Да","")</f>
        <v/>
      </c>
      <c r="M30" s="15">
        <f>IF(M28&lt;$B$5,"Да","")</f>
        <v/>
      </c>
      <c r="N30" s="15">
        <f>IF(N28&lt;$B$5,"Да","")</f>
        <v/>
      </c>
      <c r="O30" s="15">
        <f>IF(O28&lt;$B$5,"Да","")</f>
        <v/>
      </c>
      <c r="P30" s="15">
        <f>IF(P28&lt;$B$5,"Да","")</f>
        <v/>
      </c>
      <c r="Q30" s="15">
        <f>IF(Q28&lt;$B$5,"Да","")</f>
        <v/>
      </c>
      <c r="R30" s="15">
        <f>IF(R28&lt;$B$5,"Да","")</f>
        <v/>
      </c>
      <c r="S30" s="15">
        <f>IF(S28&lt;$B$5,"Да","")</f>
        <v/>
      </c>
      <c r="T30" s="15">
        <f>IF(T28&lt;$B$5,"Да","")</f>
        <v/>
      </c>
      <c r="U30" s="15">
        <f>IF(U28&lt;$B$5,"Да","")</f>
        <v/>
      </c>
      <c r="V30" s="15">
        <f>IF(V28&lt;$B$5,"Да","")</f>
        <v/>
      </c>
      <c r="W30" s="15">
        <f>IF(W28&lt;$B$5,"Да","")</f>
        <v/>
      </c>
      <c r="X30" s="15">
        <f>IF(X28&lt;$B$5,"Да","")</f>
        <v/>
      </c>
      <c r="Y30" s="15">
        <f>IF(Y28&lt;$B$5,"Да","")</f>
        <v/>
      </c>
      <c r="Z30" s="15">
        <f>IF(Z28&lt;$B$5,"Да","")</f>
        <v/>
      </c>
      <c r="AA30" s="15">
        <f>IF(AA28&lt;$B$5,"Да","")</f>
        <v/>
      </c>
      <c r="AB30" s="10" t="n"/>
    </row>
    <row r="31">
      <c r="A31" s="18" t="inlineStr">
        <is>
          <t>Номер недели с разрывом (служебная строка)</t>
        </is>
      </c>
      <c r="B31" s="19">
        <f>IF(B28&lt;0,1,"")</f>
        <v/>
      </c>
      <c r="C31" s="19">
        <f>IF(C28&lt;0,2,"")</f>
        <v/>
      </c>
      <c r="D31" s="19">
        <f>IF(D28&lt;0,3,"")</f>
        <v/>
      </c>
      <c r="E31" s="19">
        <f>IF(E28&lt;0,4,"")</f>
        <v/>
      </c>
      <c r="F31" s="19">
        <f>IF(F28&lt;0,5,"")</f>
        <v/>
      </c>
      <c r="G31" s="19">
        <f>IF(G28&lt;0,6,"")</f>
        <v/>
      </c>
      <c r="H31" s="19">
        <f>IF(H28&lt;0,7,"")</f>
        <v/>
      </c>
      <c r="I31" s="19">
        <f>IF(I28&lt;0,8,"")</f>
        <v/>
      </c>
      <c r="J31" s="19">
        <f>IF(J28&lt;0,9,"")</f>
        <v/>
      </c>
      <c r="K31" s="19">
        <f>IF(K28&lt;0,10,"")</f>
        <v/>
      </c>
      <c r="L31" s="19">
        <f>IF(L28&lt;0,11,"")</f>
        <v/>
      </c>
      <c r="M31" s="19">
        <f>IF(M28&lt;0,12,"")</f>
        <v/>
      </c>
      <c r="N31" s="19">
        <f>IF(N28&lt;0,13,"")</f>
        <v/>
      </c>
      <c r="O31" s="19">
        <f>IF(O28&lt;0,14,"")</f>
        <v/>
      </c>
      <c r="P31" s="19">
        <f>IF(P28&lt;0,15,"")</f>
        <v/>
      </c>
      <c r="Q31" s="19">
        <f>IF(Q28&lt;0,16,"")</f>
        <v/>
      </c>
      <c r="R31" s="19">
        <f>IF(R28&lt;0,17,"")</f>
        <v/>
      </c>
      <c r="S31" s="19">
        <f>IF(S28&lt;0,18,"")</f>
        <v/>
      </c>
      <c r="T31" s="19">
        <f>IF(T28&lt;0,19,"")</f>
        <v/>
      </c>
      <c r="U31" s="19">
        <f>IF(U28&lt;0,20,"")</f>
        <v/>
      </c>
      <c r="V31" s="19">
        <f>IF(V28&lt;0,21,"")</f>
        <v/>
      </c>
      <c r="W31" s="19">
        <f>IF(W28&lt;0,22,"")</f>
        <v/>
      </c>
      <c r="X31" s="19">
        <f>IF(X28&lt;0,23,"")</f>
        <v/>
      </c>
      <c r="Y31" s="19">
        <f>IF(Y28&lt;0,24,"")</f>
        <v/>
      </c>
      <c r="Z31" s="19">
        <f>IF(Z28&lt;0,25,"")</f>
        <v/>
      </c>
      <c r="AA31" s="19">
        <f>IF(AA28&lt;0,26,"")</f>
        <v/>
      </c>
      <c r="AB31" s="18" t="n"/>
    </row>
    <row r="32"/>
    <row r="33">
      <c r="A33" s="2" t="inlineStr">
        <is>
          <t>Итоги по календарю</t>
        </is>
      </c>
    </row>
    <row r="34">
      <c r="A34" s="20" t="inlineStr">
        <is>
          <t>Первая неделя с кассовым разрывом</t>
        </is>
      </c>
      <c r="B34" s="21">
        <f>IF(COUNT(B31:AA31)=0,"Разрыва нет","Нед. "&amp;MIN(B31:AA31)&amp;", с "&amp;TEXT(INDEX(B8:AA8,MIN(B31:AA31)),"DD.MM.YYYY"))</f>
        <v/>
      </c>
      <c r="C34" s="20" t="n"/>
      <c r="D34" s="20" t="n"/>
      <c r="E34" s="20" t="n"/>
    </row>
    <row r="35">
      <c r="A35" s="20" t="inlineStr">
        <is>
          <t>Максимальный разрыв за неделю, руб.</t>
        </is>
      </c>
      <c r="B35" s="22">
        <f>MAX(B29:AA29)</f>
        <v/>
      </c>
      <c r="C35" s="20" t="n"/>
      <c r="D35" s="20" t="n"/>
      <c r="E35" s="20" t="n"/>
    </row>
    <row r="36">
      <c r="A36" s="20" t="inlineStr">
        <is>
          <t>Минимальный остаток на конец недели, руб.</t>
        </is>
      </c>
      <c r="B36" s="22">
        <f>MIN(B28:AA28)</f>
        <v/>
      </c>
      <c r="C36" s="20" t="n"/>
      <c r="D36" s="20" t="n"/>
      <c r="E36" s="20" t="n"/>
    </row>
    <row r="37">
      <c r="A37" s="20" t="inlineStr">
        <is>
          <t>Недель с разрывом</t>
        </is>
      </c>
      <c r="B37" s="23">
        <f>COUNTIF(B28:AA28,"&lt;0")</f>
        <v/>
      </c>
      <c r="C37" s="20" t="n"/>
      <c r="D37" s="20" t="n"/>
      <c r="E37" s="20" t="n"/>
    </row>
    <row r="38">
      <c r="A38" s="20" t="inlineStr">
        <is>
          <t>Недель ниже минимального остатка</t>
        </is>
      </c>
      <c r="B38" s="23">
        <f>COUNTIF(B30:AA30,"Да")</f>
        <v/>
      </c>
      <c r="C38" s="20" t="n"/>
      <c r="D38" s="20" t="n"/>
      <c r="E38" s="20" t="n"/>
    </row>
    <row r="39"/>
    <row r="40">
      <c r="A40" s="24" t="inlineStr">
        <is>
          <t>Шаблон: 1мост.рф</t>
        </is>
      </c>
    </row>
  </sheetData>
  <mergeCells count="6">
    <mergeCell ref="B35:E35"/>
    <mergeCell ref="B38:E38"/>
    <mergeCell ref="B2:E2"/>
    <mergeCell ref="B37:E37"/>
    <mergeCell ref="B36:E36"/>
    <mergeCell ref="B34:E34"/>
  </mergeCells>
  <conditionalFormatting sqref="B28:AA28">
    <cfRule type="cellIs" priority="1" operator="lessThan" dxfId="0" stopIfTrue="1">
      <formula>0</formula>
    </cfRule>
    <cfRule type="cellIs" priority="2" operator="lessThan" dxfId="1">
      <formula>$B$5</formula>
    </cfRule>
  </conditionalFormatting>
  <conditionalFormatting sqref="B29:AA29">
    <cfRule type="cellIs" priority="3" operator="greaterThan" dxfId="0">
      <formula>0</formula>
    </cfRule>
  </conditionalFormatting>
  <conditionalFormatting sqref="B30:AA30">
    <cfRule type="cellIs" priority="4" operator="equal" dxfId="1">
      <formula>"Да"</formula>
    </cfRule>
  </conditionalFormatting>
  <dataValidations count="2">
    <dataValidation sqref="B3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B5" showDropDown="0" showInputMessage="0" showErrorMessage="0" allowBlank="1" errorTitle="Нужно число" error="Введите число" type="decimal" operator="greaterThanOrEqual">
      <formula1>0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S63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0" customWidth="1" min="3" max="3"/>
    <col width="12" customWidth="1" min="4" max="4"/>
    <col width="14" customWidth="1" min="5" max="5"/>
    <col width="14" customWidth="1" min="6" max="6"/>
    <col width="15" customWidth="1" min="7" max="7"/>
    <col width="13" customWidth="1" min="8" max="8"/>
    <col width="10" customWidth="1" min="9" max="9"/>
    <col width="12" customWidth="1" min="10" max="10"/>
    <col width="13" customWidth="1" min="11" max="11"/>
    <col width="13" customWidth="1" min="12" max="12"/>
    <col width="13" customWidth="1" min="13" max="13"/>
    <col width="13" customWidth="1" min="14" max="14"/>
    <col width="15" customWidth="1" min="15" max="15"/>
    <col width="13" customWidth="1" min="16" max="16"/>
    <col width="15" customWidth="1" min="17" max="17"/>
    <col width="14" customWidth="1" min="18" max="18"/>
    <col width="30" customWidth="1" min="19" max="19"/>
  </cols>
  <sheetData>
    <row r="1">
      <c r="A1" s="1" t="inlineStr">
        <is>
          <t>График актов и оплат заказчика</t>
        </is>
      </c>
    </row>
    <row r="2"/>
    <row r="3" ht="60" customHeight="1">
      <c r="A3" s="9" t="inlineStr">
        <is>
          <t>Период выполнения</t>
        </is>
      </c>
      <c r="B3" s="9" t="inlineStr">
        <is>
          <t>Выполнение по актам (КС-2, КС-3), руб.</t>
        </is>
      </c>
      <c r="C3" s="9" t="inlineStr">
        <is>
          <t>Зачёт аванса, %</t>
        </is>
      </c>
      <c r="D3" s="9" t="inlineStr">
        <is>
          <t>Гарантийное удержание, %</t>
        </is>
      </c>
      <c r="E3" s="9" t="inlineStr">
        <is>
          <t>Зачёт аванса, руб.</t>
        </is>
      </c>
      <c r="F3" s="9" t="inlineStr">
        <is>
          <t>Гарантийное удержание, руб.</t>
        </is>
      </c>
      <c r="G3" s="9" t="inlineStr">
        <is>
          <t>К оплате, руб.</t>
        </is>
      </c>
      <c r="H3" s="9" t="inlineStr">
        <is>
          <t>Дата передачи актов заказчику</t>
        </is>
      </c>
      <c r="I3" s="9" t="inlineStr">
        <is>
          <t>Срок приёмки, дней</t>
        </is>
      </c>
      <c r="J3" s="9" t="inlineStr">
        <is>
          <t>Срок оплаты после подписания, дней</t>
        </is>
      </c>
      <c r="K3" s="9" t="inlineStr">
        <is>
          <t>Тип дней</t>
        </is>
      </c>
      <c r="L3" s="9" t="inlineStr">
        <is>
          <t>Ожидаемая дата подписания</t>
        </is>
      </c>
      <c r="M3" s="9" t="inlineStr">
        <is>
          <t>Ожидаемая дата оплаты</t>
        </is>
      </c>
      <c r="N3" s="9" t="inlineStr">
        <is>
          <t>Фактическая дата оплаты</t>
        </is>
      </c>
      <c r="O3" s="9" t="inlineStr">
        <is>
          <t>Фактически получено, руб.</t>
        </is>
      </c>
      <c r="P3" s="9" t="inlineStr">
        <is>
          <t>Дата для календаря</t>
        </is>
      </c>
      <c r="Q3" s="9" t="inlineStr">
        <is>
          <t>Сумма для календаря</t>
        </is>
      </c>
      <c r="R3" s="9" t="inlineStr">
        <is>
          <t>Плановая дата возврата удержания</t>
        </is>
      </c>
      <c r="S3" s="9" t="inlineStr">
        <is>
          <t>Примечание</t>
        </is>
      </c>
    </row>
    <row r="4" ht="30" customHeight="1">
      <c r="A4" s="25" t="inlineStr">
        <is>
          <t>Октябрь 2026</t>
        </is>
      </c>
      <c r="B4" s="26" t="n">
        <v>6000000</v>
      </c>
      <c r="C4" s="27" t="n">
        <v>0.2</v>
      </c>
      <c r="D4" s="27" t="n">
        <v>0.05</v>
      </c>
      <c r="E4" s="26">
        <f>IF(B4="","",B4*C4)</f>
        <v/>
      </c>
      <c r="F4" s="26">
        <f>IF(B4="","",B4*D4)</f>
        <v/>
      </c>
      <c r="G4" s="26">
        <f>IF(B4="","",B4-E4-F4)</f>
        <v/>
      </c>
      <c r="H4" s="28" t="n">
        <v>46331</v>
      </c>
      <c r="I4" s="25" t="n">
        <v>15</v>
      </c>
      <c r="J4" s="25" t="n">
        <v>30</v>
      </c>
      <c r="K4" s="25" t="inlineStr">
        <is>
          <t>Календарные</t>
        </is>
      </c>
      <c r="L4" s="28">
        <f>IF(H4="","",IF(K4="Рабочие",WORKDAY(H4,I4),H4+I4))</f>
        <v/>
      </c>
      <c r="M4" s="28">
        <f>IF(L4="","",IF(K4="Рабочие",WORKDAY(L4,J4),L4+J4))</f>
        <v/>
      </c>
      <c r="N4" s="28" t="n"/>
      <c r="O4" s="26" t="n"/>
      <c r="P4" s="28">
        <f>IF(N4&lt;&gt;"",N4,M4)</f>
        <v/>
      </c>
      <c r="Q4" s="26">
        <f>IF(B4="","",IF(O4&lt;&gt;"",O4,G4))</f>
        <v/>
      </c>
      <c r="R4" s="28" t="n"/>
      <c r="S4" s="25" t="inlineStr">
        <is>
          <t>ПРИМЕР — удалите или замените строку</t>
        </is>
      </c>
    </row>
    <row r="5" ht="30" customHeight="1">
      <c r="A5" s="25" t="inlineStr">
        <is>
          <t>Ноябрь 2026</t>
        </is>
      </c>
      <c r="B5" s="26" t="n">
        <v>7000000</v>
      </c>
      <c r="C5" s="27" t="n">
        <v>0.2</v>
      </c>
      <c r="D5" s="27" t="n">
        <v>0.05</v>
      </c>
      <c r="E5" s="26">
        <f>IF(B5="","",B5*C5)</f>
        <v/>
      </c>
      <c r="F5" s="26">
        <f>IF(B5="","",B5*D5)</f>
        <v/>
      </c>
      <c r="G5" s="26">
        <f>IF(B5="","",B5-E5-F5)</f>
        <v/>
      </c>
      <c r="H5" s="28" t="n">
        <v>46360</v>
      </c>
      <c r="I5" s="25" t="n">
        <v>15</v>
      </c>
      <c r="J5" s="25" t="n">
        <v>30</v>
      </c>
      <c r="K5" s="25" t="inlineStr">
        <is>
          <t>Календарные</t>
        </is>
      </c>
      <c r="L5" s="28">
        <f>IF(H5="","",IF(K5="Рабочие",WORKDAY(H5,I5),H5+I5))</f>
        <v/>
      </c>
      <c r="M5" s="28">
        <f>IF(L5="","",IF(K5="Рабочие",WORKDAY(L5,J5),L5+J5))</f>
        <v/>
      </c>
      <c r="N5" s="28" t="n"/>
      <c r="O5" s="26" t="n"/>
      <c r="P5" s="28">
        <f>IF(N5&lt;&gt;"",N5,M5)</f>
        <v/>
      </c>
      <c r="Q5" s="26">
        <f>IF(B5="","",IF(O5&lt;&gt;"",O5,G5))</f>
        <v/>
      </c>
      <c r="R5" s="28" t="n"/>
      <c r="S5" s="25" t="inlineStr">
        <is>
          <t>ПРИМЕР — удалите или замените строку</t>
        </is>
      </c>
    </row>
    <row r="6">
      <c r="A6" s="10" t="n"/>
      <c r="B6" s="14" t="n"/>
      <c r="C6" s="29" t="n"/>
      <c r="D6" s="29" t="n"/>
      <c r="E6" s="15">
        <f>IF(B6="","",B6*C6)</f>
        <v/>
      </c>
      <c r="F6" s="15">
        <f>IF(B6="","",B6*D6)</f>
        <v/>
      </c>
      <c r="G6" s="15">
        <f>IF(B6="","",B6-E6-F6)</f>
        <v/>
      </c>
      <c r="H6" s="30" t="n"/>
      <c r="I6" s="10" t="n"/>
      <c r="J6" s="10" t="n"/>
      <c r="K6" s="10" t="n"/>
      <c r="L6" s="31">
        <f>IF(H6="","",IF(K6="Рабочие",WORKDAY(H6,I6),H6+I6))</f>
        <v/>
      </c>
      <c r="M6" s="31">
        <f>IF(L6="","",IF(K6="Рабочие",WORKDAY(L6,J6),L6+J6))</f>
        <v/>
      </c>
      <c r="N6" s="30" t="n"/>
      <c r="O6" s="14" t="n"/>
      <c r="P6" s="31">
        <f>IF(N6&lt;&gt;"",N6,M6)</f>
        <v/>
      </c>
      <c r="Q6" s="15">
        <f>IF(B6="","",IF(O6&lt;&gt;"",O6,G6))</f>
        <v/>
      </c>
      <c r="R6" s="30" t="n"/>
      <c r="S6" s="10" t="n"/>
    </row>
    <row r="7">
      <c r="A7" s="10" t="n"/>
      <c r="B7" s="14" t="n"/>
      <c r="C7" s="29" t="n"/>
      <c r="D7" s="29" t="n"/>
      <c r="E7" s="15">
        <f>IF(B7="","",B7*C7)</f>
        <v/>
      </c>
      <c r="F7" s="15">
        <f>IF(B7="","",B7*D7)</f>
        <v/>
      </c>
      <c r="G7" s="15">
        <f>IF(B7="","",B7-E7-F7)</f>
        <v/>
      </c>
      <c r="H7" s="30" t="n"/>
      <c r="I7" s="10" t="n"/>
      <c r="J7" s="10" t="n"/>
      <c r="K7" s="10" t="n"/>
      <c r="L7" s="31">
        <f>IF(H7="","",IF(K7="Рабочие",WORKDAY(H7,I7),H7+I7))</f>
        <v/>
      </c>
      <c r="M7" s="31">
        <f>IF(L7="","",IF(K7="Рабочие",WORKDAY(L7,J7),L7+J7))</f>
        <v/>
      </c>
      <c r="N7" s="30" t="n"/>
      <c r="O7" s="14" t="n"/>
      <c r="P7" s="31">
        <f>IF(N7&lt;&gt;"",N7,M7)</f>
        <v/>
      </c>
      <c r="Q7" s="15">
        <f>IF(B7="","",IF(O7&lt;&gt;"",O7,G7))</f>
        <v/>
      </c>
      <c r="R7" s="30" t="n"/>
      <c r="S7" s="10" t="n"/>
    </row>
    <row r="8">
      <c r="A8" s="10" t="n"/>
      <c r="B8" s="14" t="n"/>
      <c r="C8" s="29" t="n"/>
      <c r="D8" s="29" t="n"/>
      <c r="E8" s="15">
        <f>IF(B8="","",B8*C8)</f>
        <v/>
      </c>
      <c r="F8" s="15">
        <f>IF(B8="","",B8*D8)</f>
        <v/>
      </c>
      <c r="G8" s="15">
        <f>IF(B8="","",B8-E8-F8)</f>
        <v/>
      </c>
      <c r="H8" s="30" t="n"/>
      <c r="I8" s="10" t="n"/>
      <c r="J8" s="10" t="n"/>
      <c r="K8" s="10" t="n"/>
      <c r="L8" s="31">
        <f>IF(H8="","",IF(K8="Рабочие",WORKDAY(H8,I8),H8+I8))</f>
        <v/>
      </c>
      <c r="M8" s="31">
        <f>IF(L8="","",IF(K8="Рабочие",WORKDAY(L8,J8),L8+J8))</f>
        <v/>
      </c>
      <c r="N8" s="30" t="n"/>
      <c r="O8" s="14" t="n"/>
      <c r="P8" s="31">
        <f>IF(N8&lt;&gt;"",N8,M8)</f>
        <v/>
      </c>
      <c r="Q8" s="15">
        <f>IF(B8="","",IF(O8&lt;&gt;"",O8,G8))</f>
        <v/>
      </c>
      <c r="R8" s="30" t="n"/>
      <c r="S8" s="10" t="n"/>
    </row>
    <row r="9">
      <c r="A9" s="10" t="n"/>
      <c r="B9" s="14" t="n"/>
      <c r="C9" s="29" t="n"/>
      <c r="D9" s="29" t="n"/>
      <c r="E9" s="15">
        <f>IF(B9="","",B9*C9)</f>
        <v/>
      </c>
      <c r="F9" s="15">
        <f>IF(B9="","",B9*D9)</f>
        <v/>
      </c>
      <c r="G9" s="15">
        <f>IF(B9="","",B9-E9-F9)</f>
        <v/>
      </c>
      <c r="H9" s="30" t="n"/>
      <c r="I9" s="10" t="n"/>
      <c r="J9" s="10" t="n"/>
      <c r="K9" s="10" t="n"/>
      <c r="L9" s="31">
        <f>IF(H9="","",IF(K9="Рабочие",WORKDAY(H9,I9),H9+I9))</f>
        <v/>
      </c>
      <c r="M9" s="31">
        <f>IF(L9="","",IF(K9="Рабочие",WORKDAY(L9,J9),L9+J9))</f>
        <v/>
      </c>
      <c r="N9" s="30" t="n"/>
      <c r="O9" s="14" t="n"/>
      <c r="P9" s="31">
        <f>IF(N9&lt;&gt;"",N9,M9)</f>
        <v/>
      </c>
      <c r="Q9" s="15">
        <f>IF(B9="","",IF(O9&lt;&gt;"",O9,G9))</f>
        <v/>
      </c>
      <c r="R9" s="30" t="n"/>
      <c r="S9" s="10" t="n"/>
    </row>
    <row r="10">
      <c r="A10" s="10" t="n"/>
      <c r="B10" s="14" t="n"/>
      <c r="C10" s="29" t="n"/>
      <c r="D10" s="29" t="n"/>
      <c r="E10" s="15">
        <f>IF(B10="","",B10*C10)</f>
        <v/>
      </c>
      <c r="F10" s="15">
        <f>IF(B10="","",B10*D10)</f>
        <v/>
      </c>
      <c r="G10" s="15">
        <f>IF(B10="","",B10-E10-F10)</f>
        <v/>
      </c>
      <c r="H10" s="30" t="n"/>
      <c r="I10" s="10" t="n"/>
      <c r="J10" s="10" t="n"/>
      <c r="K10" s="10" t="n"/>
      <c r="L10" s="31">
        <f>IF(H10="","",IF(K10="Рабочие",WORKDAY(H10,I10),H10+I10))</f>
        <v/>
      </c>
      <c r="M10" s="31">
        <f>IF(L10="","",IF(K10="Рабочие",WORKDAY(L10,J10),L10+J10))</f>
        <v/>
      </c>
      <c r="N10" s="30" t="n"/>
      <c r="O10" s="14" t="n"/>
      <c r="P10" s="31">
        <f>IF(N10&lt;&gt;"",N10,M10)</f>
        <v/>
      </c>
      <c r="Q10" s="15">
        <f>IF(B10="","",IF(O10&lt;&gt;"",O10,G10))</f>
        <v/>
      </c>
      <c r="R10" s="30" t="n"/>
      <c r="S10" s="10" t="n"/>
    </row>
    <row r="11">
      <c r="A11" s="10" t="n"/>
      <c r="B11" s="14" t="n"/>
      <c r="C11" s="29" t="n"/>
      <c r="D11" s="29" t="n"/>
      <c r="E11" s="15">
        <f>IF(B11="","",B11*C11)</f>
        <v/>
      </c>
      <c r="F11" s="15">
        <f>IF(B11="","",B11*D11)</f>
        <v/>
      </c>
      <c r="G11" s="15">
        <f>IF(B11="","",B11-E11-F11)</f>
        <v/>
      </c>
      <c r="H11" s="30" t="n"/>
      <c r="I11" s="10" t="n"/>
      <c r="J11" s="10" t="n"/>
      <c r="K11" s="10" t="n"/>
      <c r="L11" s="31">
        <f>IF(H11="","",IF(K11="Рабочие",WORKDAY(H11,I11),H11+I11))</f>
        <v/>
      </c>
      <c r="M11" s="31">
        <f>IF(L11="","",IF(K11="Рабочие",WORKDAY(L11,J11),L11+J11))</f>
        <v/>
      </c>
      <c r="N11" s="30" t="n"/>
      <c r="O11" s="14" t="n"/>
      <c r="P11" s="31">
        <f>IF(N11&lt;&gt;"",N11,M11)</f>
        <v/>
      </c>
      <c r="Q11" s="15">
        <f>IF(B11="","",IF(O11&lt;&gt;"",O11,G11))</f>
        <v/>
      </c>
      <c r="R11" s="30" t="n"/>
      <c r="S11" s="10" t="n"/>
    </row>
    <row r="12">
      <c r="A12" s="10" t="n"/>
      <c r="B12" s="14" t="n"/>
      <c r="C12" s="29" t="n"/>
      <c r="D12" s="29" t="n"/>
      <c r="E12" s="15">
        <f>IF(B12="","",B12*C12)</f>
        <v/>
      </c>
      <c r="F12" s="15">
        <f>IF(B12="","",B12*D12)</f>
        <v/>
      </c>
      <c r="G12" s="15">
        <f>IF(B12="","",B12-E12-F12)</f>
        <v/>
      </c>
      <c r="H12" s="30" t="n"/>
      <c r="I12" s="10" t="n"/>
      <c r="J12" s="10" t="n"/>
      <c r="K12" s="10" t="n"/>
      <c r="L12" s="31">
        <f>IF(H12="","",IF(K12="Рабочие",WORKDAY(H12,I12),H12+I12))</f>
        <v/>
      </c>
      <c r="M12" s="31">
        <f>IF(L12="","",IF(K12="Рабочие",WORKDAY(L12,J12),L12+J12))</f>
        <v/>
      </c>
      <c r="N12" s="30" t="n"/>
      <c r="O12" s="14" t="n"/>
      <c r="P12" s="31">
        <f>IF(N12&lt;&gt;"",N12,M12)</f>
        <v/>
      </c>
      <c r="Q12" s="15">
        <f>IF(B12="","",IF(O12&lt;&gt;"",O12,G12))</f>
        <v/>
      </c>
      <c r="R12" s="30" t="n"/>
      <c r="S12" s="10" t="n"/>
    </row>
    <row r="13">
      <c r="A13" s="10" t="n"/>
      <c r="B13" s="14" t="n"/>
      <c r="C13" s="29" t="n"/>
      <c r="D13" s="29" t="n"/>
      <c r="E13" s="15">
        <f>IF(B13="","",B13*C13)</f>
        <v/>
      </c>
      <c r="F13" s="15">
        <f>IF(B13="","",B13*D13)</f>
        <v/>
      </c>
      <c r="G13" s="15">
        <f>IF(B13="","",B13-E13-F13)</f>
        <v/>
      </c>
      <c r="H13" s="30" t="n"/>
      <c r="I13" s="10" t="n"/>
      <c r="J13" s="10" t="n"/>
      <c r="K13" s="10" t="n"/>
      <c r="L13" s="31">
        <f>IF(H13="","",IF(K13="Рабочие",WORKDAY(H13,I13),H13+I13))</f>
        <v/>
      </c>
      <c r="M13" s="31">
        <f>IF(L13="","",IF(K13="Рабочие",WORKDAY(L13,J13),L13+J13))</f>
        <v/>
      </c>
      <c r="N13" s="30" t="n"/>
      <c r="O13" s="14" t="n"/>
      <c r="P13" s="31">
        <f>IF(N13&lt;&gt;"",N13,M13)</f>
        <v/>
      </c>
      <c r="Q13" s="15">
        <f>IF(B13="","",IF(O13&lt;&gt;"",O13,G13))</f>
        <v/>
      </c>
      <c r="R13" s="30" t="n"/>
      <c r="S13" s="10" t="n"/>
    </row>
    <row r="14">
      <c r="A14" s="10" t="n"/>
      <c r="B14" s="14" t="n"/>
      <c r="C14" s="29" t="n"/>
      <c r="D14" s="29" t="n"/>
      <c r="E14" s="15">
        <f>IF(B14="","",B14*C14)</f>
        <v/>
      </c>
      <c r="F14" s="15">
        <f>IF(B14="","",B14*D14)</f>
        <v/>
      </c>
      <c r="G14" s="15">
        <f>IF(B14="","",B14-E14-F14)</f>
        <v/>
      </c>
      <c r="H14" s="30" t="n"/>
      <c r="I14" s="10" t="n"/>
      <c r="J14" s="10" t="n"/>
      <c r="K14" s="10" t="n"/>
      <c r="L14" s="31">
        <f>IF(H14="","",IF(K14="Рабочие",WORKDAY(H14,I14),H14+I14))</f>
        <v/>
      </c>
      <c r="M14" s="31">
        <f>IF(L14="","",IF(K14="Рабочие",WORKDAY(L14,J14),L14+J14))</f>
        <v/>
      </c>
      <c r="N14" s="30" t="n"/>
      <c r="O14" s="14" t="n"/>
      <c r="P14" s="31">
        <f>IF(N14&lt;&gt;"",N14,M14)</f>
        <v/>
      </c>
      <c r="Q14" s="15">
        <f>IF(B14="","",IF(O14&lt;&gt;"",O14,G14))</f>
        <v/>
      </c>
      <c r="R14" s="30" t="n"/>
      <c r="S14" s="10" t="n"/>
    </row>
    <row r="15">
      <c r="A15" s="10" t="n"/>
      <c r="B15" s="14" t="n"/>
      <c r="C15" s="29" t="n"/>
      <c r="D15" s="29" t="n"/>
      <c r="E15" s="15">
        <f>IF(B15="","",B15*C15)</f>
        <v/>
      </c>
      <c r="F15" s="15">
        <f>IF(B15="","",B15*D15)</f>
        <v/>
      </c>
      <c r="G15" s="15">
        <f>IF(B15="","",B15-E15-F15)</f>
        <v/>
      </c>
      <c r="H15" s="30" t="n"/>
      <c r="I15" s="10" t="n"/>
      <c r="J15" s="10" t="n"/>
      <c r="K15" s="10" t="n"/>
      <c r="L15" s="31">
        <f>IF(H15="","",IF(K15="Рабочие",WORKDAY(H15,I15),H15+I15))</f>
        <v/>
      </c>
      <c r="M15" s="31">
        <f>IF(L15="","",IF(K15="Рабочие",WORKDAY(L15,J15),L15+J15))</f>
        <v/>
      </c>
      <c r="N15" s="30" t="n"/>
      <c r="O15" s="14" t="n"/>
      <c r="P15" s="31">
        <f>IF(N15&lt;&gt;"",N15,M15)</f>
        <v/>
      </c>
      <c r="Q15" s="15">
        <f>IF(B15="","",IF(O15&lt;&gt;"",O15,G15))</f>
        <v/>
      </c>
      <c r="R15" s="30" t="n"/>
      <c r="S15" s="10" t="n"/>
    </row>
    <row r="16">
      <c r="A16" s="10" t="n"/>
      <c r="B16" s="14" t="n"/>
      <c r="C16" s="29" t="n"/>
      <c r="D16" s="29" t="n"/>
      <c r="E16" s="15">
        <f>IF(B16="","",B16*C16)</f>
        <v/>
      </c>
      <c r="F16" s="15">
        <f>IF(B16="","",B16*D16)</f>
        <v/>
      </c>
      <c r="G16" s="15">
        <f>IF(B16="","",B16-E16-F16)</f>
        <v/>
      </c>
      <c r="H16" s="30" t="n"/>
      <c r="I16" s="10" t="n"/>
      <c r="J16" s="10" t="n"/>
      <c r="K16" s="10" t="n"/>
      <c r="L16" s="31">
        <f>IF(H16="","",IF(K16="Рабочие",WORKDAY(H16,I16),H16+I16))</f>
        <v/>
      </c>
      <c r="M16" s="31">
        <f>IF(L16="","",IF(K16="Рабочие",WORKDAY(L16,J16),L16+J16))</f>
        <v/>
      </c>
      <c r="N16" s="30" t="n"/>
      <c r="O16" s="14" t="n"/>
      <c r="P16" s="31">
        <f>IF(N16&lt;&gt;"",N16,M16)</f>
        <v/>
      </c>
      <c r="Q16" s="15">
        <f>IF(B16="","",IF(O16&lt;&gt;"",O16,G16))</f>
        <v/>
      </c>
      <c r="R16" s="30" t="n"/>
      <c r="S16" s="10" t="n"/>
    </row>
    <row r="17">
      <c r="A17" s="10" t="n"/>
      <c r="B17" s="14" t="n"/>
      <c r="C17" s="29" t="n"/>
      <c r="D17" s="29" t="n"/>
      <c r="E17" s="15">
        <f>IF(B17="","",B17*C17)</f>
        <v/>
      </c>
      <c r="F17" s="15">
        <f>IF(B17="","",B17*D17)</f>
        <v/>
      </c>
      <c r="G17" s="15">
        <f>IF(B17="","",B17-E17-F17)</f>
        <v/>
      </c>
      <c r="H17" s="30" t="n"/>
      <c r="I17" s="10" t="n"/>
      <c r="J17" s="10" t="n"/>
      <c r="K17" s="10" t="n"/>
      <c r="L17" s="31">
        <f>IF(H17="","",IF(K17="Рабочие",WORKDAY(H17,I17),H17+I17))</f>
        <v/>
      </c>
      <c r="M17" s="31">
        <f>IF(L17="","",IF(K17="Рабочие",WORKDAY(L17,J17),L17+J17))</f>
        <v/>
      </c>
      <c r="N17" s="30" t="n"/>
      <c r="O17" s="14" t="n"/>
      <c r="P17" s="31">
        <f>IF(N17&lt;&gt;"",N17,M17)</f>
        <v/>
      </c>
      <c r="Q17" s="15">
        <f>IF(B17="","",IF(O17&lt;&gt;"",O17,G17))</f>
        <v/>
      </c>
      <c r="R17" s="30" t="n"/>
      <c r="S17" s="10" t="n"/>
    </row>
    <row r="18">
      <c r="A18" s="10" t="n"/>
      <c r="B18" s="14" t="n"/>
      <c r="C18" s="29" t="n"/>
      <c r="D18" s="29" t="n"/>
      <c r="E18" s="15">
        <f>IF(B18="","",B18*C18)</f>
        <v/>
      </c>
      <c r="F18" s="15">
        <f>IF(B18="","",B18*D18)</f>
        <v/>
      </c>
      <c r="G18" s="15">
        <f>IF(B18="","",B18-E18-F18)</f>
        <v/>
      </c>
      <c r="H18" s="30" t="n"/>
      <c r="I18" s="10" t="n"/>
      <c r="J18" s="10" t="n"/>
      <c r="K18" s="10" t="n"/>
      <c r="L18" s="31">
        <f>IF(H18="","",IF(K18="Рабочие",WORKDAY(H18,I18),H18+I18))</f>
        <v/>
      </c>
      <c r="M18" s="31">
        <f>IF(L18="","",IF(K18="Рабочие",WORKDAY(L18,J18),L18+J18))</f>
        <v/>
      </c>
      <c r="N18" s="30" t="n"/>
      <c r="O18" s="14" t="n"/>
      <c r="P18" s="31">
        <f>IF(N18&lt;&gt;"",N18,M18)</f>
        <v/>
      </c>
      <c r="Q18" s="15">
        <f>IF(B18="","",IF(O18&lt;&gt;"",O18,G18))</f>
        <v/>
      </c>
      <c r="R18" s="30" t="n"/>
      <c r="S18" s="10" t="n"/>
    </row>
    <row r="19">
      <c r="A19" s="10" t="n"/>
      <c r="B19" s="14" t="n"/>
      <c r="C19" s="29" t="n"/>
      <c r="D19" s="29" t="n"/>
      <c r="E19" s="15">
        <f>IF(B19="","",B19*C19)</f>
        <v/>
      </c>
      <c r="F19" s="15">
        <f>IF(B19="","",B19*D19)</f>
        <v/>
      </c>
      <c r="G19" s="15">
        <f>IF(B19="","",B19-E19-F19)</f>
        <v/>
      </c>
      <c r="H19" s="30" t="n"/>
      <c r="I19" s="10" t="n"/>
      <c r="J19" s="10" t="n"/>
      <c r="K19" s="10" t="n"/>
      <c r="L19" s="31">
        <f>IF(H19="","",IF(K19="Рабочие",WORKDAY(H19,I19),H19+I19))</f>
        <v/>
      </c>
      <c r="M19" s="31">
        <f>IF(L19="","",IF(K19="Рабочие",WORKDAY(L19,J19),L19+J19))</f>
        <v/>
      </c>
      <c r="N19" s="30" t="n"/>
      <c r="O19" s="14" t="n"/>
      <c r="P19" s="31">
        <f>IF(N19&lt;&gt;"",N19,M19)</f>
        <v/>
      </c>
      <c r="Q19" s="15">
        <f>IF(B19="","",IF(O19&lt;&gt;"",O19,G19))</f>
        <v/>
      </c>
      <c r="R19" s="30" t="n"/>
      <c r="S19" s="10" t="n"/>
    </row>
    <row r="20">
      <c r="A20" s="10" t="n"/>
      <c r="B20" s="14" t="n"/>
      <c r="C20" s="29" t="n"/>
      <c r="D20" s="29" t="n"/>
      <c r="E20" s="15">
        <f>IF(B20="","",B20*C20)</f>
        <v/>
      </c>
      <c r="F20" s="15">
        <f>IF(B20="","",B20*D20)</f>
        <v/>
      </c>
      <c r="G20" s="15">
        <f>IF(B20="","",B20-E20-F20)</f>
        <v/>
      </c>
      <c r="H20" s="30" t="n"/>
      <c r="I20" s="10" t="n"/>
      <c r="J20" s="10" t="n"/>
      <c r="K20" s="10" t="n"/>
      <c r="L20" s="31">
        <f>IF(H20="","",IF(K20="Рабочие",WORKDAY(H20,I20),H20+I20))</f>
        <v/>
      </c>
      <c r="M20" s="31">
        <f>IF(L20="","",IF(K20="Рабочие",WORKDAY(L20,J20),L20+J20))</f>
        <v/>
      </c>
      <c r="N20" s="30" t="n"/>
      <c r="O20" s="14" t="n"/>
      <c r="P20" s="31">
        <f>IF(N20&lt;&gt;"",N20,M20)</f>
        <v/>
      </c>
      <c r="Q20" s="15">
        <f>IF(B20="","",IF(O20&lt;&gt;"",O20,G20))</f>
        <v/>
      </c>
      <c r="R20" s="30" t="n"/>
      <c r="S20" s="10" t="n"/>
    </row>
    <row r="21">
      <c r="A21" s="10" t="n"/>
      <c r="B21" s="14" t="n"/>
      <c r="C21" s="29" t="n"/>
      <c r="D21" s="29" t="n"/>
      <c r="E21" s="15">
        <f>IF(B21="","",B21*C21)</f>
        <v/>
      </c>
      <c r="F21" s="15">
        <f>IF(B21="","",B21*D21)</f>
        <v/>
      </c>
      <c r="G21" s="15">
        <f>IF(B21="","",B21-E21-F21)</f>
        <v/>
      </c>
      <c r="H21" s="30" t="n"/>
      <c r="I21" s="10" t="n"/>
      <c r="J21" s="10" t="n"/>
      <c r="K21" s="10" t="n"/>
      <c r="L21" s="31">
        <f>IF(H21="","",IF(K21="Рабочие",WORKDAY(H21,I21),H21+I21))</f>
        <v/>
      </c>
      <c r="M21" s="31">
        <f>IF(L21="","",IF(K21="Рабочие",WORKDAY(L21,J21),L21+J21))</f>
        <v/>
      </c>
      <c r="N21" s="30" t="n"/>
      <c r="O21" s="14" t="n"/>
      <c r="P21" s="31">
        <f>IF(N21&lt;&gt;"",N21,M21)</f>
        <v/>
      </c>
      <c r="Q21" s="15">
        <f>IF(B21="","",IF(O21&lt;&gt;"",O21,G21))</f>
        <v/>
      </c>
      <c r="R21" s="30" t="n"/>
      <c r="S21" s="10" t="n"/>
    </row>
    <row r="22">
      <c r="A22" s="10" t="n"/>
      <c r="B22" s="14" t="n"/>
      <c r="C22" s="29" t="n"/>
      <c r="D22" s="29" t="n"/>
      <c r="E22" s="15">
        <f>IF(B22="","",B22*C22)</f>
        <v/>
      </c>
      <c r="F22" s="15">
        <f>IF(B22="","",B22*D22)</f>
        <v/>
      </c>
      <c r="G22" s="15">
        <f>IF(B22="","",B22-E22-F22)</f>
        <v/>
      </c>
      <c r="H22" s="30" t="n"/>
      <c r="I22" s="10" t="n"/>
      <c r="J22" s="10" t="n"/>
      <c r="K22" s="10" t="n"/>
      <c r="L22" s="31">
        <f>IF(H22="","",IF(K22="Рабочие",WORKDAY(H22,I22),H22+I22))</f>
        <v/>
      </c>
      <c r="M22" s="31">
        <f>IF(L22="","",IF(K22="Рабочие",WORKDAY(L22,J22),L22+J22))</f>
        <v/>
      </c>
      <c r="N22" s="30" t="n"/>
      <c r="O22" s="14" t="n"/>
      <c r="P22" s="31">
        <f>IF(N22&lt;&gt;"",N22,M22)</f>
        <v/>
      </c>
      <c r="Q22" s="15">
        <f>IF(B22="","",IF(O22&lt;&gt;"",O22,G22))</f>
        <v/>
      </c>
      <c r="R22" s="30" t="n"/>
      <c r="S22" s="10" t="n"/>
    </row>
    <row r="23">
      <c r="A23" s="10" t="n"/>
      <c r="B23" s="14" t="n"/>
      <c r="C23" s="29" t="n"/>
      <c r="D23" s="29" t="n"/>
      <c r="E23" s="15">
        <f>IF(B23="","",B23*C23)</f>
        <v/>
      </c>
      <c r="F23" s="15">
        <f>IF(B23="","",B23*D23)</f>
        <v/>
      </c>
      <c r="G23" s="15">
        <f>IF(B23="","",B23-E23-F23)</f>
        <v/>
      </c>
      <c r="H23" s="30" t="n"/>
      <c r="I23" s="10" t="n"/>
      <c r="J23" s="10" t="n"/>
      <c r="K23" s="10" t="n"/>
      <c r="L23" s="31">
        <f>IF(H23="","",IF(K23="Рабочие",WORKDAY(H23,I23),H23+I23))</f>
        <v/>
      </c>
      <c r="M23" s="31">
        <f>IF(L23="","",IF(K23="Рабочие",WORKDAY(L23,J23),L23+J23))</f>
        <v/>
      </c>
      <c r="N23" s="30" t="n"/>
      <c r="O23" s="14" t="n"/>
      <c r="P23" s="31">
        <f>IF(N23&lt;&gt;"",N23,M23)</f>
        <v/>
      </c>
      <c r="Q23" s="15">
        <f>IF(B23="","",IF(O23&lt;&gt;"",O23,G23))</f>
        <v/>
      </c>
      <c r="R23" s="30" t="n"/>
      <c r="S23" s="10" t="n"/>
    </row>
    <row r="24">
      <c r="A24" s="10" t="n"/>
      <c r="B24" s="14" t="n"/>
      <c r="C24" s="29" t="n"/>
      <c r="D24" s="29" t="n"/>
      <c r="E24" s="15">
        <f>IF(B24="","",B24*C24)</f>
        <v/>
      </c>
      <c r="F24" s="15">
        <f>IF(B24="","",B24*D24)</f>
        <v/>
      </c>
      <c r="G24" s="15">
        <f>IF(B24="","",B24-E24-F24)</f>
        <v/>
      </c>
      <c r="H24" s="30" t="n"/>
      <c r="I24" s="10" t="n"/>
      <c r="J24" s="10" t="n"/>
      <c r="K24" s="10" t="n"/>
      <c r="L24" s="31">
        <f>IF(H24="","",IF(K24="Рабочие",WORKDAY(H24,I24),H24+I24))</f>
        <v/>
      </c>
      <c r="M24" s="31">
        <f>IF(L24="","",IF(K24="Рабочие",WORKDAY(L24,J24),L24+J24))</f>
        <v/>
      </c>
      <c r="N24" s="30" t="n"/>
      <c r="O24" s="14" t="n"/>
      <c r="P24" s="31">
        <f>IF(N24&lt;&gt;"",N24,M24)</f>
        <v/>
      </c>
      <c r="Q24" s="15">
        <f>IF(B24="","",IF(O24&lt;&gt;"",O24,G24))</f>
        <v/>
      </c>
      <c r="R24" s="30" t="n"/>
      <c r="S24" s="10" t="n"/>
    </row>
    <row r="25">
      <c r="A25" s="10" t="n"/>
      <c r="B25" s="14" t="n"/>
      <c r="C25" s="29" t="n"/>
      <c r="D25" s="29" t="n"/>
      <c r="E25" s="15">
        <f>IF(B25="","",B25*C25)</f>
        <v/>
      </c>
      <c r="F25" s="15">
        <f>IF(B25="","",B25*D25)</f>
        <v/>
      </c>
      <c r="G25" s="15">
        <f>IF(B25="","",B25-E25-F25)</f>
        <v/>
      </c>
      <c r="H25" s="30" t="n"/>
      <c r="I25" s="10" t="n"/>
      <c r="J25" s="10" t="n"/>
      <c r="K25" s="10" t="n"/>
      <c r="L25" s="31">
        <f>IF(H25="","",IF(K25="Рабочие",WORKDAY(H25,I25),H25+I25))</f>
        <v/>
      </c>
      <c r="M25" s="31">
        <f>IF(L25="","",IF(K25="Рабочие",WORKDAY(L25,J25),L25+J25))</f>
        <v/>
      </c>
      <c r="N25" s="30" t="n"/>
      <c r="O25" s="14" t="n"/>
      <c r="P25" s="31">
        <f>IF(N25&lt;&gt;"",N25,M25)</f>
        <v/>
      </c>
      <c r="Q25" s="15">
        <f>IF(B25="","",IF(O25&lt;&gt;"",O25,G25))</f>
        <v/>
      </c>
      <c r="R25" s="30" t="n"/>
      <c r="S25" s="10" t="n"/>
    </row>
    <row r="26">
      <c r="A26" s="10" t="n"/>
      <c r="B26" s="14" t="n"/>
      <c r="C26" s="29" t="n"/>
      <c r="D26" s="29" t="n"/>
      <c r="E26" s="15">
        <f>IF(B26="","",B26*C26)</f>
        <v/>
      </c>
      <c r="F26" s="15">
        <f>IF(B26="","",B26*D26)</f>
        <v/>
      </c>
      <c r="G26" s="15">
        <f>IF(B26="","",B26-E26-F26)</f>
        <v/>
      </c>
      <c r="H26" s="30" t="n"/>
      <c r="I26" s="10" t="n"/>
      <c r="J26" s="10" t="n"/>
      <c r="K26" s="10" t="n"/>
      <c r="L26" s="31">
        <f>IF(H26="","",IF(K26="Рабочие",WORKDAY(H26,I26),H26+I26))</f>
        <v/>
      </c>
      <c r="M26" s="31">
        <f>IF(L26="","",IF(K26="Рабочие",WORKDAY(L26,J26),L26+J26))</f>
        <v/>
      </c>
      <c r="N26" s="30" t="n"/>
      <c r="O26" s="14" t="n"/>
      <c r="P26" s="31">
        <f>IF(N26&lt;&gt;"",N26,M26)</f>
        <v/>
      </c>
      <c r="Q26" s="15">
        <f>IF(B26="","",IF(O26&lt;&gt;"",O26,G26))</f>
        <v/>
      </c>
      <c r="R26" s="30" t="n"/>
      <c r="S26" s="10" t="n"/>
    </row>
    <row r="27">
      <c r="A27" s="10" t="n"/>
      <c r="B27" s="14" t="n"/>
      <c r="C27" s="29" t="n"/>
      <c r="D27" s="29" t="n"/>
      <c r="E27" s="15">
        <f>IF(B27="","",B27*C27)</f>
        <v/>
      </c>
      <c r="F27" s="15">
        <f>IF(B27="","",B27*D27)</f>
        <v/>
      </c>
      <c r="G27" s="15">
        <f>IF(B27="","",B27-E27-F27)</f>
        <v/>
      </c>
      <c r="H27" s="30" t="n"/>
      <c r="I27" s="10" t="n"/>
      <c r="J27" s="10" t="n"/>
      <c r="K27" s="10" t="n"/>
      <c r="L27" s="31">
        <f>IF(H27="","",IF(K27="Рабочие",WORKDAY(H27,I27),H27+I27))</f>
        <v/>
      </c>
      <c r="M27" s="31">
        <f>IF(L27="","",IF(K27="Рабочие",WORKDAY(L27,J27),L27+J27))</f>
        <v/>
      </c>
      <c r="N27" s="30" t="n"/>
      <c r="O27" s="14" t="n"/>
      <c r="P27" s="31">
        <f>IF(N27&lt;&gt;"",N27,M27)</f>
        <v/>
      </c>
      <c r="Q27" s="15">
        <f>IF(B27="","",IF(O27&lt;&gt;"",O27,G27))</f>
        <v/>
      </c>
      <c r="R27" s="30" t="n"/>
      <c r="S27" s="10" t="n"/>
    </row>
    <row r="28">
      <c r="A28" s="10" t="n"/>
      <c r="B28" s="14" t="n"/>
      <c r="C28" s="29" t="n"/>
      <c r="D28" s="29" t="n"/>
      <c r="E28" s="15">
        <f>IF(B28="","",B28*C28)</f>
        <v/>
      </c>
      <c r="F28" s="15">
        <f>IF(B28="","",B28*D28)</f>
        <v/>
      </c>
      <c r="G28" s="15">
        <f>IF(B28="","",B28-E28-F28)</f>
        <v/>
      </c>
      <c r="H28" s="30" t="n"/>
      <c r="I28" s="10" t="n"/>
      <c r="J28" s="10" t="n"/>
      <c r="K28" s="10" t="n"/>
      <c r="L28" s="31">
        <f>IF(H28="","",IF(K28="Рабочие",WORKDAY(H28,I28),H28+I28))</f>
        <v/>
      </c>
      <c r="M28" s="31">
        <f>IF(L28="","",IF(K28="Рабочие",WORKDAY(L28,J28),L28+J28))</f>
        <v/>
      </c>
      <c r="N28" s="30" t="n"/>
      <c r="O28" s="14" t="n"/>
      <c r="P28" s="31">
        <f>IF(N28&lt;&gt;"",N28,M28)</f>
        <v/>
      </c>
      <c r="Q28" s="15">
        <f>IF(B28="","",IF(O28&lt;&gt;"",O28,G28))</f>
        <v/>
      </c>
      <c r="R28" s="30" t="n"/>
      <c r="S28" s="10" t="n"/>
    </row>
    <row r="29">
      <c r="A29" s="10" t="n"/>
      <c r="B29" s="14" t="n"/>
      <c r="C29" s="29" t="n"/>
      <c r="D29" s="29" t="n"/>
      <c r="E29" s="15">
        <f>IF(B29="","",B29*C29)</f>
        <v/>
      </c>
      <c r="F29" s="15">
        <f>IF(B29="","",B29*D29)</f>
        <v/>
      </c>
      <c r="G29" s="15">
        <f>IF(B29="","",B29-E29-F29)</f>
        <v/>
      </c>
      <c r="H29" s="30" t="n"/>
      <c r="I29" s="10" t="n"/>
      <c r="J29" s="10" t="n"/>
      <c r="K29" s="10" t="n"/>
      <c r="L29" s="31">
        <f>IF(H29="","",IF(K29="Рабочие",WORKDAY(H29,I29),H29+I29))</f>
        <v/>
      </c>
      <c r="M29" s="31">
        <f>IF(L29="","",IF(K29="Рабочие",WORKDAY(L29,J29),L29+J29))</f>
        <v/>
      </c>
      <c r="N29" s="30" t="n"/>
      <c r="O29" s="14" t="n"/>
      <c r="P29" s="31">
        <f>IF(N29&lt;&gt;"",N29,M29)</f>
        <v/>
      </c>
      <c r="Q29" s="15">
        <f>IF(B29="","",IF(O29&lt;&gt;"",O29,G29))</f>
        <v/>
      </c>
      <c r="R29" s="30" t="n"/>
      <c r="S29" s="10" t="n"/>
    </row>
    <row r="30">
      <c r="A30" s="10" t="n"/>
      <c r="B30" s="14" t="n"/>
      <c r="C30" s="29" t="n"/>
      <c r="D30" s="29" t="n"/>
      <c r="E30" s="15">
        <f>IF(B30="","",B30*C30)</f>
        <v/>
      </c>
      <c r="F30" s="15">
        <f>IF(B30="","",B30*D30)</f>
        <v/>
      </c>
      <c r="G30" s="15">
        <f>IF(B30="","",B30-E30-F30)</f>
        <v/>
      </c>
      <c r="H30" s="30" t="n"/>
      <c r="I30" s="10" t="n"/>
      <c r="J30" s="10" t="n"/>
      <c r="K30" s="10" t="n"/>
      <c r="L30" s="31">
        <f>IF(H30="","",IF(K30="Рабочие",WORKDAY(H30,I30),H30+I30))</f>
        <v/>
      </c>
      <c r="M30" s="31">
        <f>IF(L30="","",IF(K30="Рабочие",WORKDAY(L30,J30),L30+J30))</f>
        <v/>
      </c>
      <c r="N30" s="30" t="n"/>
      <c r="O30" s="14" t="n"/>
      <c r="P30" s="31">
        <f>IF(N30&lt;&gt;"",N30,M30)</f>
        <v/>
      </c>
      <c r="Q30" s="15">
        <f>IF(B30="","",IF(O30&lt;&gt;"",O30,G30))</f>
        <v/>
      </c>
      <c r="R30" s="30" t="n"/>
      <c r="S30" s="10" t="n"/>
    </row>
    <row r="31">
      <c r="A31" s="10" t="n"/>
      <c r="B31" s="14" t="n"/>
      <c r="C31" s="29" t="n"/>
      <c r="D31" s="29" t="n"/>
      <c r="E31" s="15">
        <f>IF(B31="","",B31*C31)</f>
        <v/>
      </c>
      <c r="F31" s="15">
        <f>IF(B31="","",B31*D31)</f>
        <v/>
      </c>
      <c r="G31" s="15">
        <f>IF(B31="","",B31-E31-F31)</f>
        <v/>
      </c>
      <c r="H31" s="30" t="n"/>
      <c r="I31" s="10" t="n"/>
      <c r="J31" s="10" t="n"/>
      <c r="K31" s="10" t="n"/>
      <c r="L31" s="31">
        <f>IF(H31="","",IF(K31="Рабочие",WORKDAY(H31,I31),H31+I31))</f>
        <v/>
      </c>
      <c r="M31" s="31">
        <f>IF(L31="","",IF(K31="Рабочие",WORKDAY(L31,J31),L31+J31))</f>
        <v/>
      </c>
      <c r="N31" s="30" t="n"/>
      <c r="O31" s="14" t="n"/>
      <c r="P31" s="31">
        <f>IF(N31&lt;&gt;"",N31,M31)</f>
        <v/>
      </c>
      <c r="Q31" s="15">
        <f>IF(B31="","",IF(O31&lt;&gt;"",O31,G31))</f>
        <v/>
      </c>
      <c r="R31" s="30" t="n"/>
      <c r="S31" s="10" t="n"/>
    </row>
    <row r="32">
      <c r="A32" s="10" t="n"/>
      <c r="B32" s="14" t="n"/>
      <c r="C32" s="29" t="n"/>
      <c r="D32" s="29" t="n"/>
      <c r="E32" s="15">
        <f>IF(B32="","",B32*C32)</f>
        <v/>
      </c>
      <c r="F32" s="15">
        <f>IF(B32="","",B32*D32)</f>
        <v/>
      </c>
      <c r="G32" s="15">
        <f>IF(B32="","",B32-E32-F32)</f>
        <v/>
      </c>
      <c r="H32" s="30" t="n"/>
      <c r="I32" s="10" t="n"/>
      <c r="J32" s="10" t="n"/>
      <c r="K32" s="10" t="n"/>
      <c r="L32" s="31">
        <f>IF(H32="","",IF(K32="Рабочие",WORKDAY(H32,I32),H32+I32))</f>
        <v/>
      </c>
      <c r="M32" s="31">
        <f>IF(L32="","",IF(K32="Рабочие",WORKDAY(L32,J32),L32+J32))</f>
        <v/>
      </c>
      <c r="N32" s="30" t="n"/>
      <c r="O32" s="14" t="n"/>
      <c r="P32" s="31">
        <f>IF(N32&lt;&gt;"",N32,M32)</f>
        <v/>
      </c>
      <c r="Q32" s="15">
        <f>IF(B32="","",IF(O32&lt;&gt;"",O32,G32))</f>
        <v/>
      </c>
      <c r="R32" s="30" t="n"/>
      <c r="S32" s="10" t="n"/>
    </row>
    <row r="33">
      <c r="A33" s="10" t="n"/>
      <c r="B33" s="14" t="n"/>
      <c r="C33" s="29" t="n"/>
      <c r="D33" s="29" t="n"/>
      <c r="E33" s="15">
        <f>IF(B33="","",B33*C33)</f>
        <v/>
      </c>
      <c r="F33" s="15">
        <f>IF(B33="","",B33*D33)</f>
        <v/>
      </c>
      <c r="G33" s="15">
        <f>IF(B33="","",B33-E33-F33)</f>
        <v/>
      </c>
      <c r="H33" s="30" t="n"/>
      <c r="I33" s="10" t="n"/>
      <c r="J33" s="10" t="n"/>
      <c r="K33" s="10" t="n"/>
      <c r="L33" s="31">
        <f>IF(H33="","",IF(K33="Рабочие",WORKDAY(H33,I33),H33+I33))</f>
        <v/>
      </c>
      <c r="M33" s="31">
        <f>IF(L33="","",IF(K33="Рабочие",WORKDAY(L33,J33),L33+J33))</f>
        <v/>
      </c>
      <c r="N33" s="30" t="n"/>
      <c r="O33" s="14" t="n"/>
      <c r="P33" s="31">
        <f>IF(N33&lt;&gt;"",N33,M33)</f>
        <v/>
      </c>
      <c r="Q33" s="15">
        <f>IF(B33="","",IF(O33&lt;&gt;"",O33,G33))</f>
        <v/>
      </c>
      <c r="R33" s="30" t="n"/>
      <c r="S33" s="10" t="n"/>
    </row>
    <row r="34">
      <c r="A34" s="10" t="n"/>
      <c r="B34" s="14" t="n"/>
      <c r="C34" s="29" t="n"/>
      <c r="D34" s="29" t="n"/>
      <c r="E34" s="15">
        <f>IF(B34="","",B34*C34)</f>
        <v/>
      </c>
      <c r="F34" s="15">
        <f>IF(B34="","",B34*D34)</f>
        <v/>
      </c>
      <c r="G34" s="15">
        <f>IF(B34="","",B34-E34-F34)</f>
        <v/>
      </c>
      <c r="H34" s="30" t="n"/>
      <c r="I34" s="10" t="n"/>
      <c r="J34" s="10" t="n"/>
      <c r="K34" s="10" t="n"/>
      <c r="L34" s="31">
        <f>IF(H34="","",IF(K34="Рабочие",WORKDAY(H34,I34),H34+I34))</f>
        <v/>
      </c>
      <c r="M34" s="31">
        <f>IF(L34="","",IF(K34="Рабочие",WORKDAY(L34,J34),L34+J34))</f>
        <v/>
      </c>
      <c r="N34" s="30" t="n"/>
      <c r="O34" s="14" t="n"/>
      <c r="P34" s="31">
        <f>IF(N34&lt;&gt;"",N34,M34)</f>
        <v/>
      </c>
      <c r="Q34" s="15">
        <f>IF(B34="","",IF(O34&lt;&gt;"",O34,G34))</f>
        <v/>
      </c>
      <c r="R34" s="30" t="n"/>
      <c r="S34" s="10" t="n"/>
    </row>
    <row r="35">
      <c r="A35" s="10" t="n"/>
      <c r="B35" s="14" t="n"/>
      <c r="C35" s="29" t="n"/>
      <c r="D35" s="29" t="n"/>
      <c r="E35" s="15">
        <f>IF(B35="","",B35*C35)</f>
        <v/>
      </c>
      <c r="F35" s="15">
        <f>IF(B35="","",B35*D35)</f>
        <v/>
      </c>
      <c r="G35" s="15">
        <f>IF(B35="","",B35-E35-F35)</f>
        <v/>
      </c>
      <c r="H35" s="30" t="n"/>
      <c r="I35" s="10" t="n"/>
      <c r="J35" s="10" t="n"/>
      <c r="K35" s="10" t="n"/>
      <c r="L35" s="31">
        <f>IF(H35="","",IF(K35="Рабочие",WORKDAY(H35,I35),H35+I35))</f>
        <v/>
      </c>
      <c r="M35" s="31">
        <f>IF(L35="","",IF(K35="Рабочие",WORKDAY(L35,J35),L35+J35))</f>
        <v/>
      </c>
      <c r="N35" s="30" t="n"/>
      <c r="O35" s="14" t="n"/>
      <c r="P35" s="31">
        <f>IF(N35&lt;&gt;"",N35,M35)</f>
        <v/>
      </c>
      <c r="Q35" s="15">
        <f>IF(B35="","",IF(O35&lt;&gt;"",O35,G35))</f>
        <v/>
      </c>
      <c r="R35" s="30" t="n"/>
      <c r="S35" s="10" t="n"/>
    </row>
    <row r="36">
      <c r="A36" s="10" t="n"/>
      <c r="B36" s="14" t="n"/>
      <c r="C36" s="29" t="n"/>
      <c r="D36" s="29" t="n"/>
      <c r="E36" s="15">
        <f>IF(B36="","",B36*C36)</f>
        <v/>
      </c>
      <c r="F36" s="15">
        <f>IF(B36="","",B36*D36)</f>
        <v/>
      </c>
      <c r="G36" s="15">
        <f>IF(B36="","",B36-E36-F36)</f>
        <v/>
      </c>
      <c r="H36" s="30" t="n"/>
      <c r="I36" s="10" t="n"/>
      <c r="J36" s="10" t="n"/>
      <c r="K36" s="10" t="n"/>
      <c r="L36" s="31">
        <f>IF(H36="","",IF(K36="Рабочие",WORKDAY(H36,I36),H36+I36))</f>
        <v/>
      </c>
      <c r="M36" s="31">
        <f>IF(L36="","",IF(K36="Рабочие",WORKDAY(L36,J36),L36+J36))</f>
        <v/>
      </c>
      <c r="N36" s="30" t="n"/>
      <c r="O36" s="14" t="n"/>
      <c r="P36" s="31">
        <f>IF(N36&lt;&gt;"",N36,M36)</f>
        <v/>
      </c>
      <c r="Q36" s="15">
        <f>IF(B36="","",IF(O36&lt;&gt;"",O36,G36))</f>
        <v/>
      </c>
      <c r="R36" s="30" t="n"/>
      <c r="S36" s="10" t="n"/>
    </row>
    <row r="37">
      <c r="A37" s="10" t="n"/>
      <c r="B37" s="14" t="n"/>
      <c r="C37" s="29" t="n"/>
      <c r="D37" s="29" t="n"/>
      <c r="E37" s="15">
        <f>IF(B37="","",B37*C37)</f>
        <v/>
      </c>
      <c r="F37" s="15">
        <f>IF(B37="","",B37*D37)</f>
        <v/>
      </c>
      <c r="G37" s="15">
        <f>IF(B37="","",B37-E37-F37)</f>
        <v/>
      </c>
      <c r="H37" s="30" t="n"/>
      <c r="I37" s="10" t="n"/>
      <c r="J37" s="10" t="n"/>
      <c r="K37" s="10" t="n"/>
      <c r="L37" s="31">
        <f>IF(H37="","",IF(K37="Рабочие",WORKDAY(H37,I37),H37+I37))</f>
        <v/>
      </c>
      <c r="M37" s="31">
        <f>IF(L37="","",IF(K37="Рабочие",WORKDAY(L37,J37),L37+J37))</f>
        <v/>
      </c>
      <c r="N37" s="30" t="n"/>
      <c r="O37" s="14" t="n"/>
      <c r="P37" s="31">
        <f>IF(N37&lt;&gt;"",N37,M37)</f>
        <v/>
      </c>
      <c r="Q37" s="15">
        <f>IF(B37="","",IF(O37&lt;&gt;"",O37,G37))</f>
        <v/>
      </c>
      <c r="R37" s="30" t="n"/>
      <c r="S37" s="10" t="n"/>
    </row>
    <row r="38">
      <c r="A38" s="10" t="n"/>
      <c r="B38" s="14" t="n"/>
      <c r="C38" s="29" t="n"/>
      <c r="D38" s="29" t="n"/>
      <c r="E38" s="15">
        <f>IF(B38="","",B38*C38)</f>
        <v/>
      </c>
      <c r="F38" s="15">
        <f>IF(B38="","",B38*D38)</f>
        <v/>
      </c>
      <c r="G38" s="15">
        <f>IF(B38="","",B38-E38-F38)</f>
        <v/>
      </c>
      <c r="H38" s="30" t="n"/>
      <c r="I38" s="10" t="n"/>
      <c r="J38" s="10" t="n"/>
      <c r="K38" s="10" t="n"/>
      <c r="L38" s="31">
        <f>IF(H38="","",IF(K38="Рабочие",WORKDAY(H38,I38),H38+I38))</f>
        <v/>
      </c>
      <c r="M38" s="31">
        <f>IF(L38="","",IF(K38="Рабочие",WORKDAY(L38,J38),L38+J38))</f>
        <v/>
      </c>
      <c r="N38" s="30" t="n"/>
      <c r="O38" s="14" t="n"/>
      <c r="P38" s="31">
        <f>IF(N38&lt;&gt;"",N38,M38)</f>
        <v/>
      </c>
      <c r="Q38" s="15">
        <f>IF(B38="","",IF(O38&lt;&gt;"",O38,G38))</f>
        <v/>
      </c>
      <c r="R38" s="30" t="n"/>
      <c r="S38" s="10" t="n"/>
    </row>
    <row r="39">
      <c r="A39" s="10" t="n"/>
      <c r="B39" s="14" t="n"/>
      <c r="C39" s="29" t="n"/>
      <c r="D39" s="29" t="n"/>
      <c r="E39" s="15">
        <f>IF(B39="","",B39*C39)</f>
        <v/>
      </c>
      <c r="F39" s="15">
        <f>IF(B39="","",B39*D39)</f>
        <v/>
      </c>
      <c r="G39" s="15">
        <f>IF(B39="","",B39-E39-F39)</f>
        <v/>
      </c>
      <c r="H39" s="30" t="n"/>
      <c r="I39" s="10" t="n"/>
      <c r="J39" s="10" t="n"/>
      <c r="K39" s="10" t="n"/>
      <c r="L39" s="31">
        <f>IF(H39="","",IF(K39="Рабочие",WORKDAY(H39,I39),H39+I39))</f>
        <v/>
      </c>
      <c r="M39" s="31">
        <f>IF(L39="","",IF(K39="Рабочие",WORKDAY(L39,J39),L39+J39))</f>
        <v/>
      </c>
      <c r="N39" s="30" t="n"/>
      <c r="O39" s="14" t="n"/>
      <c r="P39" s="31">
        <f>IF(N39&lt;&gt;"",N39,M39)</f>
        <v/>
      </c>
      <c r="Q39" s="15">
        <f>IF(B39="","",IF(O39&lt;&gt;"",O39,G39))</f>
        <v/>
      </c>
      <c r="R39" s="30" t="n"/>
      <c r="S39" s="10" t="n"/>
    </row>
    <row r="40">
      <c r="A40" s="10" t="n"/>
      <c r="B40" s="14" t="n"/>
      <c r="C40" s="29" t="n"/>
      <c r="D40" s="29" t="n"/>
      <c r="E40" s="15">
        <f>IF(B40="","",B40*C40)</f>
        <v/>
      </c>
      <c r="F40" s="15">
        <f>IF(B40="","",B40*D40)</f>
        <v/>
      </c>
      <c r="G40" s="15">
        <f>IF(B40="","",B40-E40-F40)</f>
        <v/>
      </c>
      <c r="H40" s="30" t="n"/>
      <c r="I40" s="10" t="n"/>
      <c r="J40" s="10" t="n"/>
      <c r="K40" s="10" t="n"/>
      <c r="L40" s="31">
        <f>IF(H40="","",IF(K40="Рабочие",WORKDAY(H40,I40),H40+I40))</f>
        <v/>
      </c>
      <c r="M40" s="31">
        <f>IF(L40="","",IF(K40="Рабочие",WORKDAY(L40,J40),L40+J40))</f>
        <v/>
      </c>
      <c r="N40" s="30" t="n"/>
      <c r="O40" s="14" t="n"/>
      <c r="P40" s="31">
        <f>IF(N40&lt;&gt;"",N40,M40)</f>
        <v/>
      </c>
      <c r="Q40" s="15">
        <f>IF(B40="","",IF(O40&lt;&gt;"",O40,G40))</f>
        <v/>
      </c>
      <c r="R40" s="30" t="n"/>
      <c r="S40" s="10" t="n"/>
    </row>
    <row r="41">
      <c r="A41" s="10" t="n"/>
      <c r="B41" s="14" t="n"/>
      <c r="C41" s="29" t="n"/>
      <c r="D41" s="29" t="n"/>
      <c r="E41" s="15">
        <f>IF(B41="","",B41*C41)</f>
        <v/>
      </c>
      <c r="F41" s="15">
        <f>IF(B41="","",B41*D41)</f>
        <v/>
      </c>
      <c r="G41" s="15">
        <f>IF(B41="","",B41-E41-F41)</f>
        <v/>
      </c>
      <c r="H41" s="30" t="n"/>
      <c r="I41" s="10" t="n"/>
      <c r="J41" s="10" t="n"/>
      <c r="K41" s="10" t="n"/>
      <c r="L41" s="31">
        <f>IF(H41="","",IF(K41="Рабочие",WORKDAY(H41,I41),H41+I41))</f>
        <v/>
      </c>
      <c r="M41" s="31">
        <f>IF(L41="","",IF(K41="Рабочие",WORKDAY(L41,J41),L41+J41))</f>
        <v/>
      </c>
      <c r="N41" s="30" t="n"/>
      <c r="O41" s="14" t="n"/>
      <c r="P41" s="31">
        <f>IF(N41&lt;&gt;"",N41,M41)</f>
        <v/>
      </c>
      <c r="Q41" s="15">
        <f>IF(B41="","",IF(O41&lt;&gt;"",O41,G41))</f>
        <v/>
      </c>
      <c r="R41" s="30" t="n"/>
      <c r="S41" s="10" t="n"/>
    </row>
    <row r="42">
      <c r="A42" s="10" t="n"/>
      <c r="B42" s="14" t="n"/>
      <c r="C42" s="29" t="n"/>
      <c r="D42" s="29" t="n"/>
      <c r="E42" s="15">
        <f>IF(B42="","",B42*C42)</f>
        <v/>
      </c>
      <c r="F42" s="15">
        <f>IF(B42="","",B42*D42)</f>
        <v/>
      </c>
      <c r="G42" s="15">
        <f>IF(B42="","",B42-E42-F42)</f>
        <v/>
      </c>
      <c r="H42" s="30" t="n"/>
      <c r="I42" s="10" t="n"/>
      <c r="J42" s="10" t="n"/>
      <c r="K42" s="10" t="n"/>
      <c r="L42" s="31">
        <f>IF(H42="","",IF(K42="Рабочие",WORKDAY(H42,I42),H42+I42))</f>
        <v/>
      </c>
      <c r="M42" s="31">
        <f>IF(L42="","",IF(K42="Рабочие",WORKDAY(L42,J42),L42+J42))</f>
        <v/>
      </c>
      <c r="N42" s="30" t="n"/>
      <c r="O42" s="14" t="n"/>
      <c r="P42" s="31">
        <f>IF(N42&lt;&gt;"",N42,M42)</f>
        <v/>
      </c>
      <c r="Q42" s="15">
        <f>IF(B42="","",IF(O42&lt;&gt;"",O42,G42))</f>
        <v/>
      </c>
      <c r="R42" s="30" t="n"/>
      <c r="S42" s="10" t="n"/>
    </row>
    <row r="43">
      <c r="A43" s="10" t="n"/>
      <c r="B43" s="14" t="n"/>
      <c r="C43" s="29" t="n"/>
      <c r="D43" s="29" t="n"/>
      <c r="E43" s="15">
        <f>IF(B43="","",B43*C43)</f>
        <v/>
      </c>
      <c r="F43" s="15">
        <f>IF(B43="","",B43*D43)</f>
        <v/>
      </c>
      <c r="G43" s="15">
        <f>IF(B43="","",B43-E43-F43)</f>
        <v/>
      </c>
      <c r="H43" s="30" t="n"/>
      <c r="I43" s="10" t="n"/>
      <c r="J43" s="10" t="n"/>
      <c r="K43" s="10" t="n"/>
      <c r="L43" s="31">
        <f>IF(H43="","",IF(K43="Рабочие",WORKDAY(H43,I43),H43+I43))</f>
        <v/>
      </c>
      <c r="M43" s="31">
        <f>IF(L43="","",IF(K43="Рабочие",WORKDAY(L43,J43),L43+J43))</f>
        <v/>
      </c>
      <c r="N43" s="30" t="n"/>
      <c r="O43" s="14" t="n"/>
      <c r="P43" s="31">
        <f>IF(N43&lt;&gt;"",N43,M43)</f>
        <v/>
      </c>
      <c r="Q43" s="15">
        <f>IF(B43="","",IF(O43&lt;&gt;"",O43,G43))</f>
        <v/>
      </c>
      <c r="R43" s="30" t="n"/>
      <c r="S43" s="10" t="n"/>
    </row>
    <row r="44">
      <c r="A44" s="10" t="n"/>
      <c r="B44" s="14" t="n"/>
      <c r="C44" s="29" t="n"/>
      <c r="D44" s="29" t="n"/>
      <c r="E44" s="15">
        <f>IF(B44="","",B44*C44)</f>
        <v/>
      </c>
      <c r="F44" s="15">
        <f>IF(B44="","",B44*D44)</f>
        <v/>
      </c>
      <c r="G44" s="15">
        <f>IF(B44="","",B44-E44-F44)</f>
        <v/>
      </c>
      <c r="H44" s="30" t="n"/>
      <c r="I44" s="10" t="n"/>
      <c r="J44" s="10" t="n"/>
      <c r="K44" s="10" t="n"/>
      <c r="L44" s="31">
        <f>IF(H44="","",IF(K44="Рабочие",WORKDAY(H44,I44),H44+I44))</f>
        <v/>
      </c>
      <c r="M44" s="31">
        <f>IF(L44="","",IF(K44="Рабочие",WORKDAY(L44,J44),L44+J44))</f>
        <v/>
      </c>
      <c r="N44" s="30" t="n"/>
      <c r="O44" s="14" t="n"/>
      <c r="P44" s="31">
        <f>IF(N44&lt;&gt;"",N44,M44)</f>
        <v/>
      </c>
      <c r="Q44" s="15">
        <f>IF(B44="","",IF(O44&lt;&gt;"",O44,G44))</f>
        <v/>
      </c>
      <c r="R44" s="30" t="n"/>
      <c r="S44" s="10" t="n"/>
    </row>
    <row r="45">
      <c r="A45" s="10" t="n"/>
      <c r="B45" s="14" t="n"/>
      <c r="C45" s="29" t="n"/>
      <c r="D45" s="29" t="n"/>
      <c r="E45" s="15">
        <f>IF(B45="","",B45*C45)</f>
        <v/>
      </c>
      <c r="F45" s="15">
        <f>IF(B45="","",B45*D45)</f>
        <v/>
      </c>
      <c r="G45" s="15">
        <f>IF(B45="","",B45-E45-F45)</f>
        <v/>
      </c>
      <c r="H45" s="30" t="n"/>
      <c r="I45" s="10" t="n"/>
      <c r="J45" s="10" t="n"/>
      <c r="K45" s="10" t="n"/>
      <c r="L45" s="31">
        <f>IF(H45="","",IF(K45="Рабочие",WORKDAY(H45,I45),H45+I45))</f>
        <v/>
      </c>
      <c r="M45" s="31">
        <f>IF(L45="","",IF(K45="Рабочие",WORKDAY(L45,J45),L45+J45))</f>
        <v/>
      </c>
      <c r="N45" s="30" t="n"/>
      <c r="O45" s="14" t="n"/>
      <c r="P45" s="31">
        <f>IF(N45&lt;&gt;"",N45,M45)</f>
        <v/>
      </c>
      <c r="Q45" s="15">
        <f>IF(B45="","",IF(O45&lt;&gt;"",O45,G45))</f>
        <v/>
      </c>
      <c r="R45" s="30" t="n"/>
      <c r="S45" s="10" t="n"/>
    </row>
    <row r="46">
      <c r="A46" s="10" t="n"/>
      <c r="B46" s="14" t="n"/>
      <c r="C46" s="29" t="n"/>
      <c r="D46" s="29" t="n"/>
      <c r="E46" s="15">
        <f>IF(B46="","",B46*C46)</f>
        <v/>
      </c>
      <c r="F46" s="15">
        <f>IF(B46="","",B46*D46)</f>
        <v/>
      </c>
      <c r="G46" s="15">
        <f>IF(B46="","",B46-E46-F46)</f>
        <v/>
      </c>
      <c r="H46" s="30" t="n"/>
      <c r="I46" s="10" t="n"/>
      <c r="J46" s="10" t="n"/>
      <c r="K46" s="10" t="n"/>
      <c r="L46" s="31">
        <f>IF(H46="","",IF(K46="Рабочие",WORKDAY(H46,I46),H46+I46))</f>
        <v/>
      </c>
      <c r="M46" s="31">
        <f>IF(L46="","",IF(K46="Рабочие",WORKDAY(L46,J46),L46+J46))</f>
        <v/>
      </c>
      <c r="N46" s="30" t="n"/>
      <c r="O46" s="14" t="n"/>
      <c r="P46" s="31">
        <f>IF(N46&lt;&gt;"",N46,M46)</f>
        <v/>
      </c>
      <c r="Q46" s="15">
        <f>IF(B46="","",IF(O46&lt;&gt;"",O46,G46))</f>
        <v/>
      </c>
      <c r="R46" s="30" t="n"/>
      <c r="S46" s="10" t="n"/>
    </row>
    <row r="47">
      <c r="A47" s="10" t="n"/>
      <c r="B47" s="14" t="n"/>
      <c r="C47" s="29" t="n"/>
      <c r="D47" s="29" t="n"/>
      <c r="E47" s="15">
        <f>IF(B47="","",B47*C47)</f>
        <v/>
      </c>
      <c r="F47" s="15">
        <f>IF(B47="","",B47*D47)</f>
        <v/>
      </c>
      <c r="G47" s="15">
        <f>IF(B47="","",B47-E47-F47)</f>
        <v/>
      </c>
      <c r="H47" s="30" t="n"/>
      <c r="I47" s="10" t="n"/>
      <c r="J47" s="10" t="n"/>
      <c r="K47" s="10" t="n"/>
      <c r="L47" s="31">
        <f>IF(H47="","",IF(K47="Рабочие",WORKDAY(H47,I47),H47+I47))</f>
        <v/>
      </c>
      <c r="M47" s="31">
        <f>IF(L47="","",IF(K47="Рабочие",WORKDAY(L47,J47),L47+J47))</f>
        <v/>
      </c>
      <c r="N47" s="30" t="n"/>
      <c r="O47" s="14" t="n"/>
      <c r="P47" s="31">
        <f>IF(N47&lt;&gt;"",N47,M47)</f>
        <v/>
      </c>
      <c r="Q47" s="15">
        <f>IF(B47="","",IF(O47&lt;&gt;"",O47,G47))</f>
        <v/>
      </c>
      <c r="R47" s="30" t="n"/>
      <c r="S47" s="10" t="n"/>
    </row>
    <row r="48">
      <c r="A48" s="10" t="n"/>
      <c r="B48" s="14" t="n"/>
      <c r="C48" s="29" t="n"/>
      <c r="D48" s="29" t="n"/>
      <c r="E48" s="15">
        <f>IF(B48="","",B48*C48)</f>
        <v/>
      </c>
      <c r="F48" s="15">
        <f>IF(B48="","",B48*D48)</f>
        <v/>
      </c>
      <c r="G48" s="15">
        <f>IF(B48="","",B48-E48-F48)</f>
        <v/>
      </c>
      <c r="H48" s="30" t="n"/>
      <c r="I48" s="10" t="n"/>
      <c r="J48" s="10" t="n"/>
      <c r="K48" s="10" t="n"/>
      <c r="L48" s="31">
        <f>IF(H48="","",IF(K48="Рабочие",WORKDAY(H48,I48),H48+I48))</f>
        <v/>
      </c>
      <c r="M48" s="31">
        <f>IF(L48="","",IF(K48="Рабочие",WORKDAY(L48,J48),L48+J48))</f>
        <v/>
      </c>
      <c r="N48" s="30" t="n"/>
      <c r="O48" s="14" t="n"/>
      <c r="P48" s="31">
        <f>IF(N48&lt;&gt;"",N48,M48)</f>
        <v/>
      </c>
      <c r="Q48" s="15">
        <f>IF(B48="","",IF(O48&lt;&gt;"",O48,G48))</f>
        <v/>
      </c>
      <c r="R48" s="30" t="n"/>
      <c r="S48" s="10" t="n"/>
    </row>
    <row r="49">
      <c r="A49" s="10" t="n"/>
      <c r="B49" s="14" t="n"/>
      <c r="C49" s="29" t="n"/>
      <c r="D49" s="29" t="n"/>
      <c r="E49" s="15">
        <f>IF(B49="","",B49*C49)</f>
        <v/>
      </c>
      <c r="F49" s="15">
        <f>IF(B49="","",B49*D49)</f>
        <v/>
      </c>
      <c r="G49" s="15">
        <f>IF(B49="","",B49-E49-F49)</f>
        <v/>
      </c>
      <c r="H49" s="30" t="n"/>
      <c r="I49" s="10" t="n"/>
      <c r="J49" s="10" t="n"/>
      <c r="K49" s="10" t="n"/>
      <c r="L49" s="31">
        <f>IF(H49="","",IF(K49="Рабочие",WORKDAY(H49,I49),H49+I49))</f>
        <v/>
      </c>
      <c r="M49" s="31">
        <f>IF(L49="","",IF(K49="Рабочие",WORKDAY(L49,J49),L49+J49))</f>
        <v/>
      </c>
      <c r="N49" s="30" t="n"/>
      <c r="O49" s="14" t="n"/>
      <c r="P49" s="31">
        <f>IF(N49&lt;&gt;"",N49,M49)</f>
        <v/>
      </c>
      <c r="Q49" s="15">
        <f>IF(B49="","",IF(O49&lt;&gt;"",O49,G49))</f>
        <v/>
      </c>
      <c r="R49" s="30" t="n"/>
      <c r="S49" s="10" t="n"/>
    </row>
    <row r="50">
      <c r="A50" s="10" t="n"/>
      <c r="B50" s="14" t="n"/>
      <c r="C50" s="29" t="n"/>
      <c r="D50" s="29" t="n"/>
      <c r="E50" s="15">
        <f>IF(B50="","",B50*C50)</f>
        <v/>
      </c>
      <c r="F50" s="15">
        <f>IF(B50="","",B50*D50)</f>
        <v/>
      </c>
      <c r="G50" s="15">
        <f>IF(B50="","",B50-E50-F50)</f>
        <v/>
      </c>
      <c r="H50" s="30" t="n"/>
      <c r="I50" s="10" t="n"/>
      <c r="J50" s="10" t="n"/>
      <c r="K50" s="10" t="n"/>
      <c r="L50" s="31">
        <f>IF(H50="","",IF(K50="Рабочие",WORKDAY(H50,I50),H50+I50))</f>
        <v/>
      </c>
      <c r="M50" s="31">
        <f>IF(L50="","",IF(K50="Рабочие",WORKDAY(L50,J50),L50+J50))</f>
        <v/>
      </c>
      <c r="N50" s="30" t="n"/>
      <c r="O50" s="14" t="n"/>
      <c r="P50" s="31">
        <f>IF(N50&lt;&gt;"",N50,M50)</f>
        <v/>
      </c>
      <c r="Q50" s="15">
        <f>IF(B50="","",IF(O50&lt;&gt;"",O50,G50))</f>
        <v/>
      </c>
      <c r="R50" s="30" t="n"/>
      <c r="S50" s="10" t="n"/>
    </row>
    <row r="51">
      <c r="A51" s="10" t="n"/>
      <c r="B51" s="14" t="n"/>
      <c r="C51" s="29" t="n"/>
      <c r="D51" s="29" t="n"/>
      <c r="E51" s="15">
        <f>IF(B51="","",B51*C51)</f>
        <v/>
      </c>
      <c r="F51" s="15">
        <f>IF(B51="","",B51*D51)</f>
        <v/>
      </c>
      <c r="G51" s="15">
        <f>IF(B51="","",B51-E51-F51)</f>
        <v/>
      </c>
      <c r="H51" s="30" t="n"/>
      <c r="I51" s="10" t="n"/>
      <c r="J51" s="10" t="n"/>
      <c r="K51" s="10" t="n"/>
      <c r="L51" s="31">
        <f>IF(H51="","",IF(K51="Рабочие",WORKDAY(H51,I51),H51+I51))</f>
        <v/>
      </c>
      <c r="M51" s="31">
        <f>IF(L51="","",IF(K51="Рабочие",WORKDAY(L51,J51),L51+J51))</f>
        <v/>
      </c>
      <c r="N51" s="30" t="n"/>
      <c r="O51" s="14" t="n"/>
      <c r="P51" s="31">
        <f>IF(N51&lt;&gt;"",N51,M51)</f>
        <v/>
      </c>
      <c r="Q51" s="15">
        <f>IF(B51="","",IF(O51&lt;&gt;"",O51,G51))</f>
        <v/>
      </c>
      <c r="R51" s="30" t="n"/>
      <c r="S51" s="10" t="n"/>
    </row>
    <row r="52">
      <c r="A52" s="10" t="n"/>
      <c r="B52" s="14" t="n"/>
      <c r="C52" s="29" t="n"/>
      <c r="D52" s="29" t="n"/>
      <c r="E52" s="15">
        <f>IF(B52="","",B52*C52)</f>
        <v/>
      </c>
      <c r="F52" s="15">
        <f>IF(B52="","",B52*D52)</f>
        <v/>
      </c>
      <c r="G52" s="15">
        <f>IF(B52="","",B52-E52-F52)</f>
        <v/>
      </c>
      <c r="H52" s="30" t="n"/>
      <c r="I52" s="10" t="n"/>
      <c r="J52" s="10" t="n"/>
      <c r="K52" s="10" t="n"/>
      <c r="L52" s="31">
        <f>IF(H52="","",IF(K52="Рабочие",WORKDAY(H52,I52),H52+I52))</f>
        <v/>
      </c>
      <c r="M52" s="31">
        <f>IF(L52="","",IF(K52="Рабочие",WORKDAY(L52,J52),L52+J52))</f>
        <v/>
      </c>
      <c r="N52" s="30" t="n"/>
      <c r="O52" s="14" t="n"/>
      <c r="P52" s="31">
        <f>IF(N52&lt;&gt;"",N52,M52)</f>
        <v/>
      </c>
      <c r="Q52" s="15">
        <f>IF(B52="","",IF(O52&lt;&gt;"",O52,G52))</f>
        <v/>
      </c>
      <c r="R52" s="30" t="n"/>
      <c r="S52" s="10" t="n"/>
    </row>
    <row r="53">
      <c r="A53" s="10" t="n"/>
      <c r="B53" s="14" t="n"/>
      <c r="C53" s="29" t="n"/>
      <c r="D53" s="29" t="n"/>
      <c r="E53" s="15">
        <f>IF(B53="","",B53*C53)</f>
        <v/>
      </c>
      <c r="F53" s="15">
        <f>IF(B53="","",B53*D53)</f>
        <v/>
      </c>
      <c r="G53" s="15">
        <f>IF(B53="","",B53-E53-F53)</f>
        <v/>
      </c>
      <c r="H53" s="30" t="n"/>
      <c r="I53" s="10" t="n"/>
      <c r="J53" s="10" t="n"/>
      <c r="K53" s="10" t="n"/>
      <c r="L53" s="31">
        <f>IF(H53="","",IF(K53="Рабочие",WORKDAY(H53,I53),H53+I53))</f>
        <v/>
      </c>
      <c r="M53" s="31">
        <f>IF(L53="","",IF(K53="Рабочие",WORKDAY(L53,J53),L53+J53))</f>
        <v/>
      </c>
      <c r="N53" s="30" t="n"/>
      <c r="O53" s="14" t="n"/>
      <c r="P53" s="31">
        <f>IF(N53&lt;&gt;"",N53,M53)</f>
        <v/>
      </c>
      <c r="Q53" s="15">
        <f>IF(B53="","",IF(O53&lt;&gt;"",O53,G53))</f>
        <v/>
      </c>
      <c r="R53" s="30" t="n"/>
      <c r="S53" s="10" t="n"/>
    </row>
    <row r="54">
      <c r="A54" s="10" t="n"/>
      <c r="B54" s="14" t="n"/>
      <c r="C54" s="29" t="n"/>
      <c r="D54" s="29" t="n"/>
      <c r="E54" s="15">
        <f>IF(B54="","",B54*C54)</f>
        <v/>
      </c>
      <c r="F54" s="15">
        <f>IF(B54="","",B54*D54)</f>
        <v/>
      </c>
      <c r="G54" s="15">
        <f>IF(B54="","",B54-E54-F54)</f>
        <v/>
      </c>
      <c r="H54" s="30" t="n"/>
      <c r="I54" s="10" t="n"/>
      <c r="J54" s="10" t="n"/>
      <c r="K54" s="10" t="n"/>
      <c r="L54" s="31">
        <f>IF(H54="","",IF(K54="Рабочие",WORKDAY(H54,I54),H54+I54))</f>
        <v/>
      </c>
      <c r="M54" s="31">
        <f>IF(L54="","",IF(K54="Рабочие",WORKDAY(L54,J54),L54+J54))</f>
        <v/>
      </c>
      <c r="N54" s="30" t="n"/>
      <c r="O54" s="14" t="n"/>
      <c r="P54" s="31">
        <f>IF(N54&lt;&gt;"",N54,M54)</f>
        <v/>
      </c>
      <c r="Q54" s="15">
        <f>IF(B54="","",IF(O54&lt;&gt;"",O54,G54))</f>
        <v/>
      </c>
      <c r="R54" s="30" t="n"/>
      <c r="S54" s="10" t="n"/>
    </row>
    <row r="55">
      <c r="A55" s="10" t="n"/>
      <c r="B55" s="14" t="n"/>
      <c r="C55" s="29" t="n"/>
      <c r="D55" s="29" t="n"/>
      <c r="E55" s="15">
        <f>IF(B55="","",B55*C55)</f>
        <v/>
      </c>
      <c r="F55" s="15">
        <f>IF(B55="","",B55*D55)</f>
        <v/>
      </c>
      <c r="G55" s="15">
        <f>IF(B55="","",B55-E55-F55)</f>
        <v/>
      </c>
      <c r="H55" s="30" t="n"/>
      <c r="I55" s="10" t="n"/>
      <c r="J55" s="10" t="n"/>
      <c r="K55" s="10" t="n"/>
      <c r="L55" s="31">
        <f>IF(H55="","",IF(K55="Рабочие",WORKDAY(H55,I55),H55+I55))</f>
        <v/>
      </c>
      <c r="M55" s="31">
        <f>IF(L55="","",IF(K55="Рабочие",WORKDAY(L55,J55),L55+J55))</f>
        <v/>
      </c>
      <c r="N55" s="30" t="n"/>
      <c r="O55" s="14" t="n"/>
      <c r="P55" s="31">
        <f>IF(N55&lt;&gt;"",N55,M55)</f>
        <v/>
      </c>
      <c r="Q55" s="15">
        <f>IF(B55="","",IF(O55&lt;&gt;"",O55,G55))</f>
        <v/>
      </c>
      <c r="R55" s="30" t="n"/>
      <c r="S55" s="10" t="n"/>
    </row>
    <row r="56">
      <c r="A56" s="10" t="n"/>
      <c r="B56" s="14" t="n"/>
      <c r="C56" s="29" t="n"/>
      <c r="D56" s="29" t="n"/>
      <c r="E56" s="15">
        <f>IF(B56="","",B56*C56)</f>
        <v/>
      </c>
      <c r="F56" s="15">
        <f>IF(B56="","",B56*D56)</f>
        <v/>
      </c>
      <c r="G56" s="15">
        <f>IF(B56="","",B56-E56-F56)</f>
        <v/>
      </c>
      <c r="H56" s="30" t="n"/>
      <c r="I56" s="10" t="n"/>
      <c r="J56" s="10" t="n"/>
      <c r="K56" s="10" t="n"/>
      <c r="L56" s="31">
        <f>IF(H56="","",IF(K56="Рабочие",WORKDAY(H56,I56),H56+I56))</f>
        <v/>
      </c>
      <c r="M56" s="31">
        <f>IF(L56="","",IF(K56="Рабочие",WORKDAY(L56,J56),L56+J56))</f>
        <v/>
      </c>
      <c r="N56" s="30" t="n"/>
      <c r="O56" s="14" t="n"/>
      <c r="P56" s="31">
        <f>IF(N56&lt;&gt;"",N56,M56)</f>
        <v/>
      </c>
      <c r="Q56" s="15">
        <f>IF(B56="","",IF(O56&lt;&gt;"",O56,G56))</f>
        <v/>
      </c>
      <c r="R56" s="30" t="n"/>
      <c r="S56" s="10" t="n"/>
    </row>
    <row r="57">
      <c r="A57" s="10" t="n"/>
      <c r="B57" s="14" t="n"/>
      <c r="C57" s="29" t="n"/>
      <c r="D57" s="29" t="n"/>
      <c r="E57" s="15">
        <f>IF(B57="","",B57*C57)</f>
        <v/>
      </c>
      <c r="F57" s="15">
        <f>IF(B57="","",B57*D57)</f>
        <v/>
      </c>
      <c r="G57" s="15">
        <f>IF(B57="","",B57-E57-F57)</f>
        <v/>
      </c>
      <c r="H57" s="30" t="n"/>
      <c r="I57" s="10" t="n"/>
      <c r="J57" s="10" t="n"/>
      <c r="K57" s="10" t="n"/>
      <c r="L57" s="31">
        <f>IF(H57="","",IF(K57="Рабочие",WORKDAY(H57,I57),H57+I57))</f>
        <v/>
      </c>
      <c r="M57" s="31">
        <f>IF(L57="","",IF(K57="Рабочие",WORKDAY(L57,J57),L57+J57))</f>
        <v/>
      </c>
      <c r="N57" s="30" t="n"/>
      <c r="O57" s="14" t="n"/>
      <c r="P57" s="31">
        <f>IF(N57&lt;&gt;"",N57,M57)</f>
        <v/>
      </c>
      <c r="Q57" s="15">
        <f>IF(B57="","",IF(O57&lt;&gt;"",O57,G57))</f>
        <v/>
      </c>
      <c r="R57" s="30" t="n"/>
      <c r="S57" s="10" t="n"/>
    </row>
    <row r="58">
      <c r="A58" s="10" t="n"/>
      <c r="B58" s="14" t="n"/>
      <c r="C58" s="29" t="n"/>
      <c r="D58" s="29" t="n"/>
      <c r="E58" s="15">
        <f>IF(B58="","",B58*C58)</f>
        <v/>
      </c>
      <c r="F58" s="15">
        <f>IF(B58="","",B58*D58)</f>
        <v/>
      </c>
      <c r="G58" s="15">
        <f>IF(B58="","",B58-E58-F58)</f>
        <v/>
      </c>
      <c r="H58" s="30" t="n"/>
      <c r="I58" s="10" t="n"/>
      <c r="J58" s="10" t="n"/>
      <c r="K58" s="10" t="n"/>
      <c r="L58" s="31">
        <f>IF(H58="","",IF(K58="Рабочие",WORKDAY(H58,I58),H58+I58))</f>
        <v/>
      </c>
      <c r="M58" s="31">
        <f>IF(L58="","",IF(K58="Рабочие",WORKDAY(L58,J58),L58+J58))</f>
        <v/>
      </c>
      <c r="N58" s="30" t="n"/>
      <c r="O58" s="14" t="n"/>
      <c r="P58" s="31">
        <f>IF(N58&lt;&gt;"",N58,M58)</f>
        <v/>
      </c>
      <c r="Q58" s="15">
        <f>IF(B58="","",IF(O58&lt;&gt;"",O58,G58))</f>
        <v/>
      </c>
      <c r="R58" s="30" t="n"/>
      <c r="S58" s="10" t="n"/>
    </row>
    <row r="59">
      <c r="A59" s="10" t="n"/>
      <c r="B59" s="14" t="n"/>
      <c r="C59" s="29" t="n"/>
      <c r="D59" s="29" t="n"/>
      <c r="E59" s="15">
        <f>IF(B59="","",B59*C59)</f>
        <v/>
      </c>
      <c r="F59" s="15">
        <f>IF(B59="","",B59*D59)</f>
        <v/>
      </c>
      <c r="G59" s="15">
        <f>IF(B59="","",B59-E59-F59)</f>
        <v/>
      </c>
      <c r="H59" s="30" t="n"/>
      <c r="I59" s="10" t="n"/>
      <c r="J59" s="10" t="n"/>
      <c r="K59" s="10" t="n"/>
      <c r="L59" s="31">
        <f>IF(H59="","",IF(K59="Рабочие",WORKDAY(H59,I59),H59+I59))</f>
        <v/>
      </c>
      <c r="M59" s="31">
        <f>IF(L59="","",IF(K59="Рабочие",WORKDAY(L59,J59),L59+J59))</f>
        <v/>
      </c>
      <c r="N59" s="30" t="n"/>
      <c r="O59" s="14" t="n"/>
      <c r="P59" s="31">
        <f>IF(N59&lt;&gt;"",N59,M59)</f>
        <v/>
      </c>
      <c r="Q59" s="15">
        <f>IF(B59="","",IF(O59&lt;&gt;"",O59,G59))</f>
        <v/>
      </c>
      <c r="R59" s="30" t="n"/>
      <c r="S59" s="10" t="n"/>
    </row>
    <row r="60">
      <c r="A60" s="10" t="n"/>
      <c r="B60" s="14" t="n"/>
      <c r="C60" s="29" t="n"/>
      <c r="D60" s="29" t="n"/>
      <c r="E60" s="15">
        <f>IF(B60="","",B60*C60)</f>
        <v/>
      </c>
      <c r="F60" s="15">
        <f>IF(B60="","",B60*D60)</f>
        <v/>
      </c>
      <c r="G60" s="15">
        <f>IF(B60="","",B60-E60-F60)</f>
        <v/>
      </c>
      <c r="H60" s="30" t="n"/>
      <c r="I60" s="10" t="n"/>
      <c r="J60" s="10" t="n"/>
      <c r="K60" s="10" t="n"/>
      <c r="L60" s="31">
        <f>IF(H60="","",IF(K60="Рабочие",WORKDAY(H60,I60),H60+I60))</f>
        <v/>
      </c>
      <c r="M60" s="31">
        <f>IF(L60="","",IF(K60="Рабочие",WORKDAY(L60,J60),L60+J60))</f>
        <v/>
      </c>
      <c r="N60" s="30" t="n"/>
      <c r="O60" s="14" t="n"/>
      <c r="P60" s="31">
        <f>IF(N60&lt;&gt;"",N60,M60)</f>
        <v/>
      </c>
      <c r="Q60" s="15">
        <f>IF(B60="","",IF(O60&lt;&gt;"",O60,G60))</f>
        <v/>
      </c>
      <c r="R60" s="30" t="n"/>
      <c r="S60" s="10" t="n"/>
    </row>
    <row r="61">
      <c r="A61" s="10" t="n"/>
      <c r="B61" s="14" t="n"/>
      <c r="C61" s="29" t="n"/>
      <c r="D61" s="29" t="n"/>
      <c r="E61" s="15">
        <f>IF(B61="","",B61*C61)</f>
        <v/>
      </c>
      <c r="F61" s="15">
        <f>IF(B61="","",B61*D61)</f>
        <v/>
      </c>
      <c r="G61" s="15">
        <f>IF(B61="","",B61-E61-F61)</f>
        <v/>
      </c>
      <c r="H61" s="30" t="n"/>
      <c r="I61" s="10" t="n"/>
      <c r="J61" s="10" t="n"/>
      <c r="K61" s="10" t="n"/>
      <c r="L61" s="31">
        <f>IF(H61="","",IF(K61="Рабочие",WORKDAY(H61,I61),H61+I61))</f>
        <v/>
      </c>
      <c r="M61" s="31">
        <f>IF(L61="","",IF(K61="Рабочие",WORKDAY(L61,J61),L61+J61))</f>
        <v/>
      </c>
      <c r="N61" s="30" t="n"/>
      <c r="O61" s="14" t="n"/>
      <c r="P61" s="31">
        <f>IF(N61&lt;&gt;"",N61,M61)</f>
        <v/>
      </c>
      <c r="Q61" s="15">
        <f>IF(B61="","",IF(O61&lt;&gt;"",O61,G61))</f>
        <v/>
      </c>
      <c r="R61" s="30" t="n"/>
      <c r="S61" s="10" t="n"/>
    </row>
    <row r="62">
      <c r="A62" s="10" t="n"/>
      <c r="B62" s="14" t="n"/>
      <c r="C62" s="29" t="n"/>
      <c r="D62" s="29" t="n"/>
      <c r="E62" s="15">
        <f>IF(B62="","",B62*C62)</f>
        <v/>
      </c>
      <c r="F62" s="15">
        <f>IF(B62="","",B62*D62)</f>
        <v/>
      </c>
      <c r="G62" s="15">
        <f>IF(B62="","",B62-E62-F62)</f>
        <v/>
      </c>
      <c r="H62" s="30" t="n"/>
      <c r="I62" s="10" t="n"/>
      <c r="J62" s="10" t="n"/>
      <c r="K62" s="10" t="n"/>
      <c r="L62" s="31">
        <f>IF(H62="","",IF(K62="Рабочие",WORKDAY(H62,I62),H62+I62))</f>
        <v/>
      </c>
      <c r="M62" s="31">
        <f>IF(L62="","",IF(K62="Рабочие",WORKDAY(L62,J62),L62+J62))</f>
        <v/>
      </c>
      <c r="N62" s="30" t="n"/>
      <c r="O62" s="14" t="n"/>
      <c r="P62" s="31">
        <f>IF(N62&lt;&gt;"",N62,M62)</f>
        <v/>
      </c>
      <c r="Q62" s="15">
        <f>IF(B62="","",IF(O62&lt;&gt;"",O62,G62))</f>
        <v/>
      </c>
      <c r="R62" s="30" t="n"/>
      <c r="S62" s="10" t="n"/>
    </row>
    <row r="63">
      <c r="A63" s="10" t="n"/>
      <c r="B63" s="14" t="n"/>
      <c r="C63" s="29" t="n"/>
      <c r="D63" s="29" t="n"/>
      <c r="E63" s="15">
        <f>IF(B63="","",B63*C63)</f>
        <v/>
      </c>
      <c r="F63" s="15">
        <f>IF(B63="","",B63*D63)</f>
        <v/>
      </c>
      <c r="G63" s="15">
        <f>IF(B63="","",B63-E63-F63)</f>
        <v/>
      </c>
      <c r="H63" s="30" t="n"/>
      <c r="I63" s="10" t="n"/>
      <c r="J63" s="10" t="n"/>
      <c r="K63" s="10" t="n"/>
      <c r="L63" s="31">
        <f>IF(H63="","",IF(K63="Рабочие",WORKDAY(H63,I63),H63+I63))</f>
        <v/>
      </c>
      <c r="M63" s="31">
        <f>IF(L63="","",IF(K63="Рабочие",WORKDAY(L63,J63),L63+J63))</f>
        <v/>
      </c>
      <c r="N63" s="30" t="n"/>
      <c r="O63" s="14" t="n"/>
      <c r="P63" s="31">
        <f>IF(N63&lt;&gt;"",N63,M63)</f>
        <v/>
      </c>
      <c r="Q63" s="15">
        <f>IF(B63="","",IF(O63&lt;&gt;"",O63,G63))</f>
        <v/>
      </c>
      <c r="R63" s="30" t="n"/>
      <c r="S63" s="10" t="n"/>
    </row>
  </sheetData>
  <dataValidations count="7">
    <dataValidation sqref="K4:K63" showDropDown="0" showInputMessage="1" showErrorMessage="0" allowBlank="1" errorTitle="Недопустимое значение" error="Выберите значение из списка" prompt="Как в договоре. Рабочие дни считаются без учёта праздников" type="list">
      <formula1>"Календарные,Рабочие"</formula1>
    </dataValidation>
    <dataValidation sqref="H4:H63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N4:N63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R4:R63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B4:B63" showDropDown="0" showInputMessage="0" showErrorMessage="0" allowBlank="1" errorTitle="Нужно число" error="Введите число" type="decimal" operator="greaterThanOrEqual">
      <formula1>0</formula1>
    </dataValidation>
    <dataValidation sqref="I4:J63" showDropDown="0" showInputMessage="0" showErrorMessage="0" allowBlank="1" errorTitle="Нужно число" error="Введите число" type="decimal" operator="greaterThanOrEqual">
      <formula1>0</formula1>
    </dataValidation>
    <dataValidation sqref="C4:D63" showDropDown="0" showInputMessage="0" showErrorMessage="0" allowBlank="1" error="Введите процент от 0 до 100 %" type="decimal" operator="between">
      <formula1>0</formula1>
      <formula2>1</formula2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5" customWidth="1" min="3" max="3"/>
    <col width="40" customWidth="1" min="4" max="4"/>
    <col width="12" customWidth="1" min="5" max="5"/>
    <col width="30" customWidth="1" min="6" max="6"/>
  </cols>
  <sheetData>
    <row r="1">
      <c r="A1" s="1" t="inlineStr">
        <is>
          <t>Авансы заказчика и прочие поступления</t>
        </is>
      </c>
    </row>
    <row r="2"/>
    <row r="3" ht="30" customHeight="1">
      <c r="A3" s="9" t="inlineStr">
        <is>
          <t>Дата</t>
        </is>
      </c>
      <c r="B3" s="9" t="inlineStr">
        <is>
          <t>Вид поступления</t>
        </is>
      </c>
      <c r="C3" s="9" t="inlineStr">
        <is>
          <t>Сумма, руб.</t>
        </is>
      </c>
      <c r="D3" s="9" t="inlineStr">
        <is>
          <t>Основание</t>
        </is>
      </c>
      <c r="E3" s="9" t="inlineStr">
        <is>
          <t>Статус</t>
        </is>
      </c>
      <c r="F3" s="9" t="inlineStr">
        <is>
          <t>Примечание</t>
        </is>
      </c>
    </row>
    <row r="4" ht="30" customHeight="1">
      <c r="A4" s="28" t="n">
        <v>46344</v>
      </c>
      <c r="B4" s="25" t="inlineStr">
        <is>
          <t>Аванс заказчика</t>
        </is>
      </c>
      <c r="C4" s="26" t="n">
        <v>2000000</v>
      </c>
      <c r="D4" s="25" t="inlineStr">
        <is>
          <t>Договор подряда, п. о целевом авансе на материалы</t>
        </is>
      </c>
      <c r="E4" s="25" t="inlineStr">
        <is>
          <t>Ожидается</t>
        </is>
      </c>
      <c r="F4" s="25" t="inlineStr">
        <is>
          <t>ПРИМЕР — удалите или замените строку</t>
        </is>
      </c>
    </row>
    <row r="5" ht="30" customHeight="1">
      <c r="A5" s="28" t="n">
        <v>46365</v>
      </c>
      <c r="B5" s="25" t="inlineStr">
        <is>
          <t>Прочие поступления</t>
        </is>
      </c>
      <c r="C5" s="26" t="n">
        <v>150000</v>
      </c>
      <c r="D5" s="25" t="inlineStr">
        <is>
          <t>Возврат обеспечительного платежа</t>
        </is>
      </c>
      <c r="E5" s="25" t="inlineStr">
        <is>
          <t>Ожидается</t>
        </is>
      </c>
      <c r="F5" s="25" t="inlineStr">
        <is>
          <t>ПРИМЕР — удалите или замените строку</t>
        </is>
      </c>
    </row>
    <row r="6">
      <c r="A6" s="30" t="n"/>
      <c r="B6" s="10" t="n"/>
      <c r="C6" s="14" t="n"/>
      <c r="D6" s="10" t="n"/>
      <c r="E6" s="10" t="n"/>
      <c r="F6" s="10" t="n"/>
    </row>
    <row r="7">
      <c r="A7" s="30" t="n"/>
      <c r="B7" s="10" t="n"/>
      <c r="C7" s="14" t="n"/>
      <c r="D7" s="10" t="n"/>
      <c r="E7" s="10" t="n"/>
      <c r="F7" s="10" t="n"/>
    </row>
    <row r="8">
      <c r="A8" s="30" t="n"/>
      <c r="B8" s="10" t="n"/>
      <c r="C8" s="14" t="n"/>
      <c r="D8" s="10" t="n"/>
      <c r="E8" s="10" t="n"/>
      <c r="F8" s="10" t="n"/>
    </row>
    <row r="9">
      <c r="A9" s="30" t="n"/>
      <c r="B9" s="10" t="n"/>
      <c r="C9" s="14" t="n"/>
      <c r="D9" s="10" t="n"/>
      <c r="E9" s="10" t="n"/>
      <c r="F9" s="10" t="n"/>
    </row>
    <row r="10">
      <c r="A10" s="30" t="n"/>
      <c r="B10" s="10" t="n"/>
      <c r="C10" s="14" t="n"/>
      <c r="D10" s="10" t="n"/>
      <c r="E10" s="10" t="n"/>
      <c r="F10" s="10" t="n"/>
    </row>
    <row r="11">
      <c r="A11" s="30" t="n"/>
      <c r="B11" s="10" t="n"/>
      <c r="C11" s="14" t="n"/>
      <c r="D11" s="10" t="n"/>
      <c r="E11" s="10" t="n"/>
      <c r="F11" s="10" t="n"/>
    </row>
    <row r="12">
      <c r="A12" s="30" t="n"/>
      <c r="B12" s="10" t="n"/>
      <c r="C12" s="14" t="n"/>
      <c r="D12" s="10" t="n"/>
      <c r="E12" s="10" t="n"/>
      <c r="F12" s="10" t="n"/>
    </row>
    <row r="13">
      <c r="A13" s="30" t="n"/>
      <c r="B13" s="10" t="n"/>
      <c r="C13" s="14" t="n"/>
      <c r="D13" s="10" t="n"/>
      <c r="E13" s="10" t="n"/>
      <c r="F13" s="10" t="n"/>
    </row>
    <row r="14">
      <c r="A14" s="30" t="n"/>
      <c r="B14" s="10" t="n"/>
      <c r="C14" s="14" t="n"/>
      <c r="D14" s="10" t="n"/>
      <c r="E14" s="10" t="n"/>
      <c r="F14" s="10" t="n"/>
    </row>
    <row r="15">
      <c r="A15" s="30" t="n"/>
      <c r="B15" s="10" t="n"/>
      <c r="C15" s="14" t="n"/>
      <c r="D15" s="10" t="n"/>
      <c r="E15" s="10" t="n"/>
      <c r="F15" s="10" t="n"/>
    </row>
    <row r="16">
      <c r="A16" s="30" t="n"/>
      <c r="B16" s="10" t="n"/>
      <c r="C16" s="14" t="n"/>
      <c r="D16" s="10" t="n"/>
      <c r="E16" s="10" t="n"/>
      <c r="F16" s="10" t="n"/>
    </row>
    <row r="17">
      <c r="A17" s="30" t="n"/>
      <c r="B17" s="10" t="n"/>
      <c r="C17" s="14" t="n"/>
      <c r="D17" s="10" t="n"/>
      <c r="E17" s="10" t="n"/>
      <c r="F17" s="10" t="n"/>
    </row>
    <row r="18">
      <c r="A18" s="30" t="n"/>
      <c r="B18" s="10" t="n"/>
      <c r="C18" s="14" t="n"/>
      <c r="D18" s="10" t="n"/>
      <c r="E18" s="10" t="n"/>
      <c r="F18" s="10" t="n"/>
    </row>
    <row r="19">
      <c r="A19" s="30" t="n"/>
      <c r="B19" s="10" t="n"/>
      <c r="C19" s="14" t="n"/>
      <c r="D19" s="10" t="n"/>
      <c r="E19" s="10" t="n"/>
      <c r="F19" s="10" t="n"/>
    </row>
    <row r="20">
      <c r="A20" s="30" t="n"/>
      <c r="B20" s="10" t="n"/>
      <c r="C20" s="14" t="n"/>
      <c r="D20" s="10" t="n"/>
      <c r="E20" s="10" t="n"/>
      <c r="F20" s="10" t="n"/>
    </row>
    <row r="21">
      <c r="A21" s="30" t="n"/>
      <c r="B21" s="10" t="n"/>
      <c r="C21" s="14" t="n"/>
      <c r="D21" s="10" t="n"/>
      <c r="E21" s="10" t="n"/>
      <c r="F21" s="10" t="n"/>
    </row>
    <row r="22">
      <c r="A22" s="30" t="n"/>
      <c r="B22" s="10" t="n"/>
      <c r="C22" s="14" t="n"/>
      <c r="D22" s="10" t="n"/>
      <c r="E22" s="10" t="n"/>
      <c r="F22" s="10" t="n"/>
    </row>
    <row r="23">
      <c r="A23" s="30" t="n"/>
      <c r="B23" s="10" t="n"/>
      <c r="C23" s="14" t="n"/>
      <c r="D23" s="10" t="n"/>
      <c r="E23" s="10" t="n"/>
      <c r="F23" s="10" t="n"/>
    </row>
    <row r="24">
      <c r="A24" s="30" t="n"/>
      <c r="B24" s="10" t="n"/>
      <c r="C24" s="14" t="n"/>
      <c r="D24" s="10" t="n"/>
      <c r="E24" s="10" t="n"/>
      <c r="F24" s="10" t="n"/>
    </row>
    <row r="25">
      <c r="A25" s="30" t="n"/>
      <c r="B25" s="10" t="n"/>
      <c r="C25" s="14" t="n"/>
      <c r="D25" s="10" t="n"/>
      <c r="E25" s="10" t="n"/>
      <c r="F25" s="10" t="n"/>
    </row>
    <row r="26">
      <c r="A26" s="30" t="n"/>
      <c r="B26" s="10" t="n"/>
      <c r="C26" s="14" t="n"/>
      <c r="D26" s="10" t="n"/>
      <c r="E26" s="10" t="n"/>
      <c r="F26" s="10" t="n"/>
    </row>
    <row r="27">
      <c r="A27" s="30" t="n"/>
      <c r="B27" s="10" t="n"/>
      <c r="C27" s="14" t="n"/>
      <c r="D27" s="10" t="n"/>
      <c r="E27" s="10" t="n"/>
      <c r="F27" s="10" t="n"/>
    </row>
    <row r="28">
      <c r="A28" s="30" t="n"/>
      <c r="B28" s="10" t="n"/>
      <c r="C28" s="14" t="n"/>
      <c r="D28" s="10" t="n"/>
      <c r="E28" s="10" t="n"/>
      <c r="F28" s="10" t="n"/>
    </row>
    <row r="29">
      <c r="A29" s="30" t="n"/>
      <c r="B29" s="10" t="n"/>
      <c r="C29" s="14" t="n"/>
      <c r="D29" s="10" t="n"/>
      <c r="E29" s="10" t="n"/>
      <c r="F29" s="10" t="n"/>
    </row>
    <row r="30">
      <c r="A30" s="30" t="n"/>
      <c r="B30" s="10" t="n"/>
      <c r="C30" s="14" t="n"/>
      <c r="D30" s="10" t="n"/>
      <c r="E30" s="10" t="n"/>
      <c r="F30" s="10" t="n"/>
    </row>
    <row r="31">
      <c r="A31" s="30" t="n"/>
      <c r="B31" s="10" t="n"/>
      <c r="C31" s="14" t="n"/>
      <c r="D31" s="10" t="n"/>
      <c r="E31" s="10" t="n"/>
      <c r="F31" s="10" t="n"/>
    </row>
    <row r="32">
      <c r="A32" s="30" t="n"/>
      <c r="B32" s="10" t="n"/>
      <c r="C32" s="14" t="n"/>
      <c r="D32" s="10" t="n"/>
      <c r="E32" s="10" t="n"/>
      <c r="F32" s="10" t="n"/>
    </row>
    <row r="33">
      <c r="A33" s="30" t="n"/>
      <c r="B33" s="10" t="n"/>
      <c r="C33" s="14" t="n"/>
      <c r="D33" s="10" t="n"/>
      <c r="E33" s="10" t="n"/>
      <c r="F33" s="10" t="n"/>
    </row>
    <row r="34">
      <c r="A34" s="30" t="n"/>
      <c r="B34" s="10" t="n"/>
      <c r="C34" s="14" t="n"/>
      <c r="D34" s="10" t="n"/>
      <c r="E34" s="10" t="n"/>
      <c r="F34" s="10" t="n"/>
    </row>
    <row r="35">
      <c r="A35" s="30" t="n"/>
      <c r="B35" s="10" t="n"/>
      <c r="C35" s="14" t="n"/>
      <c r="D35" s="10" t="n"/>
      <c r="E35" s="10" t="n"/>
      <c r="F35" s="10" t="n"/>
    </row>
    <row r="36">
      <c r="A36" s="30" t="n"/>
      <c r="B36" s="10" t="n"/>
      <c r="C36" s="14" t="n"/>
      <c r="D36" s="10" t="n"/>
      <c r="E36" s="10" t="n"/>
      <c r="F36" s="10" t="n"/>
    </row>
    <row r="37">
      <c r="A37" s="30" t="n"/>
      <c r="B37" s="10" t="n"/>
      <c r="C37" s="14" t="n"/>
      <c r="D37" s="10" t="n"/>
      <c r="E37" s="10" t="n"/>
      <c r="F37" s="10" t="n"/>
    </row>
    <row r="38">
      <c r="A38" s="30" t="n"/>
      <c r="B38" s="10" t="n"/>
      <c r="C38" s="14" t="n"/>
      <c r="D38" s="10" t="n"/>
      <c r="E38" s="10" t="n"/>
      <c r="F38" s="10" t="n"/>
    </row>
    <row r="39">
      <c r="A39" s="30" t="n"/>
      <c r="B39" s="10" t="n"/>
      <c r="C39" s="14" t="n"/>
      <c r="D39" s="10" t="n"/>
      <c r="E39" s="10" t="n"/>
      <c r="F39" s="10" t="n"/>
    </row>
    <row r="40">
      <c r="A40" s="30" t="n"/>
      <c r="B40" s="10" t="n"/>
      <c r="C40" s="14" t="n"/>
      <c r="D40" s="10" t="n"/>
      <c r="E40" s="10" t="n"/>
      <c r="F40" s="10" t="n"/>
    </row>
    <row r="41">
      <c r="A41" s="30" t="n"/>
      <c r="B41" s="10" t="n"/>
      <c r="C41" s="14" t="n"/>
      <c r="D41" s="10" t="n"/>
      <c r="E41" s="10" t="n"/>
      <c r="F41" s="10" t="n"/>
    </row>
    <row r="42">
      <c r="A42" s="30" t="n"/>
      <c r="B42" s="10" t="n"/>
      <c r="C42" s="14" t="n"/>
      <c r="D42" s="10" t="n"/>
      <c r="E42" s="10" t="n"/>
      <c r="F42" s="10" t="n"/>
    </row>
    <row r="43">
      <c r="A43" s="30" t="n"/>
      <c r="B43" s="10" t="n"/>
      <c r="C43" s="14" t="n"/>
      <c r="D43" s="10" t="n"/>
      <c r="E43" s="10" t="n"/>
      <c r="F43" s="10" t="n"/>
    </row>
    <row r="44">
      <c r="A44" s="30" t="n"/>
      <c r="B44" s="10" t="n"/>
      <c r="C44" s="14" t="n"/>
      <c r="D44" s="10" t="n"/>
      <c r="E44" s="10" t="n"/>
      <c r="F44" s="10" t="n"/>
    </row>
    <row r="45">
      <c r="A45" s="30" t="n"/>
      <c r="B45" s="10" t="n"/>
      <c r="C45" s="14" t="n"/>
      <c r="D45" s="10" t="n"/>
      <c r="E45" s="10" t="n"/>
      <c r="F45" s="10" t="n"/>
    </row>
    <row r="46">
      <c r="A46" s="30" t="n"/>
      <c r="B46" s="10" t="n"/>
      <c r="C46" s="14" t="n"/>
      <c r="D46" s="10" t="n"/>
      <c r="E46" s="10" t="n"/>
      <c r="F46" s="10" t="n"/>
    </row>
    <row r="47">
      <c r="A47" s="30" t="n"/>
      <c r="B47" s="10" t="n"/>
      <c r="C47" s="14" t="n"/>
      <c r="D47" s="10" t="n"/>
      <c r="E47" s="10" t="n"/>
      <c r="F47" s="10" t="n"/>
    </row>
    <row r="48">
      <c r="A48" s="30" t="n"/>
      <c r="B48" s="10" t="n"/>
      <c r="C48" s="14" t="n"/>
      <c r="D48" s="10" t="n"/>
      <c r="E48" s="10" t="n"/>
      <c r="F48" s="10" t="n"/>
    </row>
    <row r="49">
      <c r="A49" s="30" t="n"/>
      <c r="B49" s="10" t="n"/>
      <c r="C49" s="14" t="n"/>
      <c r="D49" s="10" t="n"/>
      <c r="E49" s="10" t="n"/>
      <c r="F49" s="10" t="n"/>
    </row>
    <row r="50">
      <c r="A50" s="30" t="n"/>
      <c r="B50" s="10" t="n"/>
      <c r="C50" s="14" t="n"/>
      <c r="D50" s="10" t="n"/>
      <c r="E50" s="10" t="n"/>
      <c r="F50" s="10" t="n"/>
    </row>
    <row r="51">
      <c r="A51" s="30" t="n"/>
      <c r="B51" s="10" t="n"/>
      <c r="C51" s="14" t="n"/>
      <c r="D51" s="10" t="n"/>
      <c r="E51" s="10" t="n"/>
      <c r="F51" s="10" t="n"/>
    </row>
    <row r="52">
      <c r="A52" s="30" t="n"/>
      <c r="B52" s="10" t="n"/>
      <c r="C52" s="14" t="n"/>
      <c r="D52" s="10" t="n"/>
      <c r="E52" s="10" t="n"/>
      <c r="F52" s="10" t="n"/>
    </row>
    <row r="53">
      <c r="A53" s="30" t="n"/>
      <c r="B53" s="10" t="n"/>
      <c r="C53" s="14" t="n"/>
      <c r="D53" s="10" t="n"/>
      <c r="E53" s="10" t="n"/>
      <c r="F53" s="10" t="n"/>
    </row>
    <row r="54">
      <c r="A54" s="30" t="n"/>
      <c r="B54" s="10" t="n"/>
      <c r="C54" s="14" t="n"/>
      <c r="D54" s="10" t="n"/>
      <c r="E54" s="10" t="n"/>
      <c r="F54" s="10" t="n"/>
    </row>
    <row r="55">
      <c r="A55" s="30" t="n"/>
      <c r="B55" s="10" t="n"/>
      <c r="C55" s="14" t="n"/>
      <c r="D55" s="10" t="n"/>
      <c r="E55" s="10" t="n"/>
      <c r="F55" s="10" t="n"/>
    </row>
    <row r="56">
      <c r="A56" s="30" t="n"/>
      <c r="B56" s="10" t="n"/>
      <c r="C56" s="14" t="n"/>
      <c r="D56" s="10" t="n"/>
      <c r="E56" s="10" t="n"/>
      <c r="F56" s="10" t="n"/>
    </row>
    <row r="57">
      <c r="A57" s="30" t="n"/>
      <c r="B57" s="10" t="n"/>
      <c r="C57" s="14" t="n"/>
      <c r="D57" s="10" t="n"/>
      <c r="E57" s="10" t="n"/>
      <c r="F57" s="10" t="n"/>
    </row>
    <row r="58">
      <c r="A58" s="30" t="n"/>
      <c r="B58" s="10" t="n"/>
      <c r="C58" s="14" t="n"/>
      <c r="D58" s="10" t="n"/>
      <c r="E58" s="10" t="n"/>
      <c r="F58" s="10" t="n"/>
    </row>
    <row r="59">
      <c r="A59" s="30" t="n"/>
      <c r="B59" s="10" t="n"/>
      <c r="C59" s="14" t="n"/>
      <c r="D59" s="10" t="n"/>
      <c r="E59" s="10" t="n"/>
      <c r="F59" s="10" t="n"/>
    </row>
    <row r="60">
      <c r="A60" s="30" t="n"/>
      <c r="B60" s="10" t="n"/>
      <c r="C60" s="14" t="n"/>
      <c r="D60" s="10" t="n"/>
      <c r="E60" s="10" t="n"/>
      <c r="F60" s="10" t="n"/>
    </row>
    <row r="61">
      <c r="A61" s="30" t="n"/>
      <c r="B61" s="10" t="n"/>
      <c r="C61" s="14" t="n"/>
      <c r="D61" s="10" t="n"/>
      <c r="E61" s="10" t="n"/>
      <c r="F61" s="10" t="n"/>
    </row>
    <row r="62">
      <c r="A62" s="30" t="n"/>
      <c r="B62" s="10" t="n"/>
      <c r="C62" s="14" t="n"/>
      <c r="D62" s="10" t="n"/>
      <c r="E62" s="10" t="n"/>
      <c r="F62" s="10" t="n"/>
    </row>
    <row r="63">
      <c r="A63" s="30" t="n"/>
      <c r="B63" s="10" t="n"/>
      <c r="C63" s="14" t="n"/>
      <c r="D63" s="10" t="n"/>
      <c r="E63" s="10" t="n"/>
      <c r="F63" s="10" t="n"/>
    </row>
    <row r="64">
      <c r="A64" s="30" t="n"/>
      <c r="B64" s="10" t="n"/>
      <c r="C64" s="14" t="n"/>
      <c r="D64" s="10" t="n"/>
      <c r="E64" s="10" t="n"/>
      <c r="F64" s="10" t="n"/>
    </row>
    <row r="65">
      <c r="A65" s="30" t="n"/>
      <c r="B65" s="10" t="n"/>
      <c r="C65" s="14" t="n"/>
      <c r="D65" s="10" t="n"/>
      <c r="E65" s="10" t="n"/>
      <c r="F65" s="10" t="n"/>
    </row>
    <row r="66">
      <c r="A66" s="30" t="n"/>
      <c r="B66" s="10" t="n"/>
      <c r="C66" s="14" t="n"/>
      <c r="D66" s="10" t="n"/>
      <c r="E66" s="10" t="n"/>
      <c r="F66" s="10" t="n"/>
    </row>
    <row r="67">
      <c r="A67" s="30" t="n"/>
      <c r="B67" s="10" t="n"/>
      <c r="C67" s="14" t="n"/>
      <c r="D67" s="10" t="n"/>
      <c r="E67" s="10" t="n"/>
      <c r="F67" s="10" t="n"/>
    </row>
    <row r="68">
      <c r="A68" s="30" t="n"/>
      <c r="B68" s="10" t="n"/>
      <c r="C68" s="14" t="n"/>
      <c r="D68" s="10" t="n"/>
      <c r="E68" s="10" t="n"/>
      <c r="F68" s="10" t="n"/>
    </row>
    <row r="69">
      <c r="A69" s="30" t="n"/>
      <c r="B69" s="10" t="n"/>
      <c r="C69" s="14" t="n"/>
      <c r="D69" s="10" t="n"/>
      <c r="E69" s="10" t="n"/>
      <c r="F69" s="10" t="n"/>
    </row>
    <row r="70">
      <c r="A70" s="30" t="n"/>
      <c r="B70" s="10" t="n"/>
      <c r="C70" s="14" t="n"/>
      <c r="D70" s="10" t="n"/>
      <c r="E70" s="10" t="n"/>
      <c r="F70" s="10" t="n"/>
    </row>
    <row r="71">
      <c r="A71" s="30" t="n"/>
      <c r="B71" s="10" t="n"/>
      <c r="C71" s="14" t="n"/>
      <c r="D71" s="10" t="n"/>
      <c r="E71" s="10" t="n"/>
      <c r="F71" s="10" t="n"/>
    </row>
    <row r="72">
      <c r="A72" s="30" t="n"/>
      <c r="B72" s="10" t="n"/>
      <c r="C72" s="14" t="n"/>
      <c r="D72" s="10" t="n"/>
      <c r="E72" s="10" t="n"/>
      <c r="F72" s="10" t="n"/>
    </row>
    <row r="73">
      <c r="A73" s="30" t="n"/>
      <c r="B73" s="10" t="n"/>
      <c r="C73" s="14" t="n"/>
      <c r="D73" s="10" t="n"/>
      <c r="E73" s="10" t="n"/>
      <c r="F73" s="10" t="n"/>
    </row>
    <row r="74">
      <c r="A74" s="30" t="n"/>
      <c r="B74" s="10" t="n"/>
      <c r="C74" s="14" t="n"/>
      <c r="D74" s="10" t="n"/>
      <c r="E74" s="10" t="n"/>
      <c r="F74" s="10" t="n"/>
    </row>
    <row r="75">
      <c r="A75" s="30" t="n"/>
      <c r="B75" s="10" t="n"/>
      <c r="C75" s="14" t="n"/>
      <c r="D75" s="10" t="n"/>
      <c r="E75" s="10" t="n"/>
      <c r="F75" s="10" t="n"/>
    </row>
    <row r="76">
      <c r="A76" s="30" t="n"/>
      <c r="B76" s="10" t="n"/>
      <c r="C76" s="14" t="n"/>
      <c r="D76" s="10" t="n"/>
      <c r="E76" s="10" t="n"/>
      <c r="F76" s="10" t="n"/>
    </row>
    <row r="77">
      <c r="A77" s="30" t="n"/>
      <c r="B77" s="10" t="n"/>
      <c r="C77" s="14" t="n"/>
      <c r="D77" s="10" t="n"/>
      <c r="E77" s="10" t="n"/>
      <c r="F77" s="10" t="n"/>
    </row>
    <row r="78">
      <c r="A78" s="30" t="n"/>
      <c r="B78" s="10" t="n"/>
      <c r="C78" s="14" t="n"/>
      <c r="D78" s="10" t="n"/>
      <c r="E78" s="10" t="n"/>
      <c r="F78" s="10" t="n"/>
    </row>
    <row r="79">
      <c r="A79" s="30" t="n"/>
      <c r="B79" s="10" t="n"/>
      <c r="C79" s="14" t="n"/>
      <c r="D79" s="10" t="n"/>
      <c r="E79" s="10" t="n"/>
      <c r="F79" s="10" t="n"/>
    </row>
    <row r="80">
      <c r="A80" s="30" t="n"/>
      <c r="B80" s="10" t="n"/>
      <c r="C80" s="14" t="n"/>
      <c r="D80" s="10" t="n"/>
      <c r="E80" s="10" t="n"/>
      <c r="F80" s="10" t="n"/>
    </row>
    <row r="81">
      <c r="A81" s="30" t="n"/>
      <c r="B81" s="10" t="n"/>
      <c r="C81" s="14" t="n"/>
      <c r="D81" s="10" t="n"/>
      <c r="E81" s="10" t="n"/>
      <c r="F81" s="10" t="n"/>
    </row>
    <row r="82">
      <c r="A82" s="30" t="n"/>
      <c r="B82" s="10" t="n"/>
      <c r="C82" s="14" t="n"/>
      <c r="D82" s="10" t="n"/>
      <c r="E82" s="10" t="n"/>
      <c r="F82" s="10" t="n"/>
    </row>
    <row r="83">
      <c r="A83" s="30" t="n"/>
      <c r="B83" s="10" t="n"/>
      <c r="C83" s="14" t="n"/>
      <c r="D83" s="10" t="n"/>
      <c r="E83" s="10" t="n"/>
      <c r="F83" s="10" t="n"/>
    </row>
    <row r="84">
      <c r="A84" s="30" t="n"/>
      <c r="B84" s="10" t="n"/>
      <c r="C84" s="14" t="n"/>
      <c r="D84" s="10" t="n"/>
      <c r="E84" s="10" t="n"/>
      <c r="F84" s="10" t="n"/>
    </row>
    <row r="85">
      <c r="A85" s="30" t="n"/>
      <c r="B85" s="10" t="n"/>
      <c r="C85" s="14" t="n"/>
      <c r="D85" s="10" t="n"/>
      <c r="E85" s="10" t="n"/>
      <c r="F85" s="10" t="n"/>
    </row>
    <row r="86">
      <c r="A86" s="30" t="n"/>
      <c r="B86" s="10" t="n"/>
      <c r="C86" s="14" t="n"/>
      <c r="D86" s="10" t="n"/>
      <c r="E86" s="10" t="n"/>
      <c r="F86" s="10" t="n"/>
    </row>
    <row r="87">
      <c r="A87" s="30" t="n"/>
      <c r="B87" s="10" t="n"/>
      <c r="C87" s="14" t="n"/>
      <c r="D87" s="10" t="n"/>
      <c r="E87" s="10" t="n"/>
      <c r="F87" s="10" t="n"/>
    </row>
    <row r="88">
      <c r="A88" s="30" t="n"/>
      <c r="B88" s="10" t="n"/>
      <c r="C88" s="14" t="n"/>
      <c r="D88" s="10" t="n"/>
      <c r="E88" s="10" t="n"/>
      <c r="F88" s="10" t="n"/>
    </row>
    <row r="89">
      <c r="A89" s="30" t="n"/>
      <c r="B89" s="10" t="n"/>
      <c r="C89" s="14" t="n"/>
      <c r="D89" s="10" t="n"/>
      <c r="E89" s="10" t="n"/>
      <c r="F89" s="10" t="n"/>
    </row>
    <row r="90">
      <c r="A90" s="30" t="n"/>
      <c r="B90" s="10" t="n"/>
      <c r="C90" s="14" t="n"/>
      <c r="D90" s="10" t="n"/>
      <c r="E90" s="10" t="n"/>
      <c r="F90" s="10" t="n"/>
    </row>
    <row r="91">
      <c r="A91" s="30" t="n"/>
      <c r="B91" s="10" t="n"/>
      <c r="C91" s="14" t="n"/>
      <c r="D91" s="10" t="n"/>
      <c r="E91" s="10" t="n"/>
      <c r="F91" s="10" t="n"/>
    </row>
    <row r="92">
      <c r="A92" s="30" t="n"/>
      <c r="B92" s="10" t="n"/>
      <c r="C92" s="14" t="n"/>
      <c r="D92" s="10" t="n"/>
      <c r="E92" s="10" t="n"/>
      <c r="F92" s="10" t="n"/>
    </row>
    <row r="93">
      <c r="A93" s="30" t="n"/>
      <c r="B93" s="10" t="n"/>
      <c r="C93" s="14" t="n"/>
      <c r="D93" s="10" t="n"/>
      <c r="E93" s="10" t="n"/>
      <c r="F93" s="10" t="n"/>
    </row>
    <row r="94">
      <c r="A94" s="30" t="n"/>
      <c r="B94" s="10" t="n"/>
      <c r="C94" s="14" t="n"/>
      <c r="D94" s="10" t="n"/>
      <c r="E94" s="10" t="n"/>
      <c r="F94" s="10" t="n"/>
    </row>
    <row r="95">
      <c r="A95" s="30" t="n"/>
      <c r="B95" s="10" t="n"/>
      <c r="C95" s="14" t="n"/>
      <c r="D95" s="10" t="n"/>
      <c r="E95" s="10" t="n"/>
      <c r="F95" s="10" t="n"/>
    </row>
    <row r="96">
      <c r="A96" s="30" t="n"/>
      <c r="B96" s="10" t="n"/>
      <c r="C96" s="14" t="n"/>
      <c r="D96" s="10" t="n"/>
      <c r="E96" s="10" t="n"/>
      <c r="F96" s="10" t="n"/>
    </row>
    <row r="97">
      <c r="A97" s="30" t="n"/>
      <c r="B97" s="10" t="n"/>
      <c r="C97" s="14" t="n"/>
      <c r="D97" s="10" t="n"/>
      <c r="E97" s="10" t="n"/>
      <c r="F97" s="10" t="n"/>
    </row>
    <row r="98">
      <c r="A98" s="30" t="n"/>
      <c r="B98" s="10" t="n"/>
      <c r="C98" s="14" t="n"/>
      <c r="D98" s="10" t="n"/>
      <c r="E98" s="10" t="n"/>
      <c r="F98" s="10" t="n"/>
    </row>
    <row r="99">
      <c r="A99" s="30" t="n"/>
      <c r="B99" s="10" t="n"/>
      <c r="C99" s="14" t="n"/>
      <c r="D99" s="10" t="n"/>
      <c r="E99" s="10" t="n"/>
      <c r="F99" s="10" t="n"/>
    </row>
    <row r="100">
      <c r="A100" s="30" t="n"/>
      <c r="B100" s="10" t="n"/>
      <c r="C100" s="14" t="n"/>
      <c r="D100" s="10" t="n"/>
      <c r="E100" s="10" t="n"/>
      <c r="F100" s="10" t="n"/>
    </row>
    <row r="101">
      <c r="A101" s="30" t="n"/>
      <c r="B101" s="10" t="n"/>
      <c r="C101" s="14" t="n"/>
      <c r="D101" s="10" t="n"/>
      <c r="E101" s="10" t="n"/>
      <c r="F101" s="10" t="n"/>
    </row>
    <row r="102">
      <c r="A102" s="30" t="n"/>
      <c r="B102" s="10" t="n"/>
      <c r="C102" s="14" t="n"/>
      <c r="D102" s="10" t="n"/>
      <c r="E102" s="10" t="n"/>
      <c r="F102" s="10" t="n"/>
    </row>
    <row r="103">
      <c r="A103" s="30" t="n"/>
      <c r="B103" s="10" t="n"/>
      <c r="C103" s="14" t="n"/>
      <c r="D103" s="10" t="n"/>
      <c r="E103" s="10" t="n"/>
      <c r="F103" s="10" t="n"/>
    </row>
  </sheetData>
  <dataValidations count="4">
    <dataValidation sqref="B4:B103" showDropDown="0" showInputMessage="0" showErrorMessage="0" allowBlank="1" errorTitle="Недопустимое значение" error="Выберите значение из списка" type="list">
      <formula1>"Аванс заказчика,Прочие поступления"</formula1>
    </dataValidation>
    <dataValidation sqref="E4:E103" showDropDown="0" showInputMessage="0" showErrorMessage="0" allowBlank="1" errorTitle="Недопустимое значение" error="Выберите значение из списка" type="list">
      <formula1>"Ожидается,Получено,Отменено"</formula1>
    </dataValidation>
    <dataValidation sqref="A4:A103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C4:C103" showDropDown="0" showInputMessage="0" showErrorMessage="0" allowBlank="1" errorTitle="Нужно число" error="Введите число" type="decimal" operator="greaterThanOrEqual">
      <formula1>0</formula1>
    </dataValidation>
  </dataValidations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26" customWidth="1" min="3" max="3"/>
    <col width="38" customWidth="1" min="4" max="4"/>
    <col width="15" customWidth="1" min="5" max="5"/>
    <col width="20" customWidth="1" min="6" max="6"/>
    <col width="12" customWidth="1" min="7" max="7"/>
    <col width="28" customWidth="1" min="8" max="8"/>
  </cols>
  <sheetData>
    <row r="1">
      <c r="A1" s="1" t="inlineStr">
        <is>
          <t>Плановые выплаты по объекту</t>
        </is>
      </c>
    </row>
    <row r="2"/>
    <row r="3" ht="30" customHeight="1">
      <c r="A3" s="9" t="inlineStr">
        <is>
          <t>Дата платежа</t>
        </is>
      </c>
      <c r="B3" s="9" t="inlineStr">
        <is>
          <t>Статья</t>
        </is>
      </c>
      <c r="C3" s="9" t="inlineStr">
        <is>
          <t>Контрагент</t>
        </is>
      </c>
      <c r="D3" s="9" t="inlineStr">
        <is>
          <t>Основание (договор, счёт, заявка)</t>
        </is>
      </c>
      <c r="E3" s="9" t="inlineStr">
        <is>
          <t>Сумма, руб.</t>
        </is>
      </c>
      <c r="F3" s="9" t="inlineStr">
        <is>
          <t>Приоритет</t>
        </is>
      </c>
      <c r="G3" s="9" t="inlineStr">
        <is>
          <t>Статус</t>
        </is>
      </c>
      <c r="H3" s="9" t="inlineStr">
        <is>
          <t>Примечание</t>
        </is>
      </c>
    </row>
    <row r="4" ht="30" customHeight="1">
      <c r="A4" s="28" t="n">
        <v>46331</v>
      </c>
      <c r="B4" s="25" t="inlineStr">
        <is>
          <t>Материалы — аванс поставщику</t>
        </is>
      </c>
      <c r="C4" s="25" t="inlineStr">
        <is>
          <t>Поставщик арматуры</t>
        </is>
      </c>
      <c r="D4" s="25" t="inlineStr">
        <is>
          <t>Счёт на арматуру под перекрытие 3 этажа</t>
        </is>
      </c>
      <c r="E4" s="26" t="n">
        <v>800000</v>
      </c>
      <c r="F4" s="25" t="inlineStr">
        <is>
          <t>Критичный для графика</t>
        </is>
      </c>
      <c r="G4" s="25" t="inlineStr">
        <is>
          <t>Согласован</t>
        </is>
      </c>
      <c r="H4" s="25" t="inlineStr">
        <is>
          <t>ПРИМЕР — удалите или замените строку</t>
        </is>
      </c>
    </row>
    <row r="5" ht="30" customHeight="1">
      <c r="A5" s="28" t="n">
        <v>46339</v>
      </c>
      <c r="B5" s="25" t="inlineStr">
        <is>
          <t>ФОТ и налоги с ФОТ</t>
        </is>
      </c>
      <c r="C5" s="25" t="inlineStr">
        <is>
          <t>Сотрудники участка</t>
        </is>
      </c>
      <c r="D5" s="25" t="inlineStr">
        <is>
          <t>Заработная плата за первую половину месяца</t>
        </is>
      </c>
      <c r="E5" s="26" t="n">
        <v>900000</v>
      </c>
      <c r="F5" s="25" t="inlineStr">
        <is>
          <t>Обязательный</t>
        </is>
      </c>
      <c r="G5" s="25" t="inlineStr">
        <is>
          <t>План</t>
        </is>
      </c>
      <c r="H5" s="25" t="inlineStr">
        <is>
          <t>ПРИМЕР — удалите или замените строку</t>
        </is>
      </c>
    </row>
    <row r="6" ht="30" customHeight="1">
      <c r="A6" s="28" t="n">
        <v>46353</v>
      </c>
      <c r="B6" s="25" t="inlineStr">
        <is>
          <t>Субподрядчики</t>
        </is>
      </c>
      <c r="C6" s="25" t="inlineStr">
        <is>
          <t>Субподрядчик по инженерным сетям</t>
        </is>
      </c>
      <c r="D6" s="25" t="inlineStr">
        <is>
          <t>Акт за октябрь</t>
        </is>
      </c>
      <c r="E6" s="26" t="n">
        <v>1100000</v>
      </c>
      <c r="F6" s="25" t="inlineStr">
        <is>
          <t>Можно перенести</t>
        </is>
      </c>
      <c r="G6" s="25" t="inlineStr">
        <is>
          <t>План</t>
        </is>
      </c>
      <c r="H6" s="25" t="inlineStr">
        <is>
          <t>ПРИМЕР — удалите или замените строку</t>
        </is>
      </c>
    </row>
    <row r="7">
      <c r="A7" s="30" t="n"/>
      <c r="B7" s="10" t="n"/>
      <c r="C7" s="10" t="n"/>
      <c r="D7" s="10" t="n"/>
      <c r="E7" s="14" t="n"/>
      <c r="F7" s="10" t="n"/>
      <c r="G7" s="10" t="n"/>
      <c r="H7" s="10" t="n"/>
    </row>
    <row r="8">
      <c r="A8" s="30" t="n"/>
      <c r="B8" s="10" t="n"/>
      <c r="C8" s="10" t="n"/>
      <c r="D8" s="10" t="n"/>
      <c r="E8" s="14" t="n"/>
      <c r="F8" s="10" t="n"/>
      <c r="G8" s="10" t="n"/>
      <c r="H8" s="10" t="n"/>
    </row>
    <row r="9">
      <c r="A9" s="30" t="n"/>
      <c r="B9" s="10" t="n"/>
      <c r="C9" s="10" t="n"/>
      <c r="D9" s="10" t="n"/>
      <c r="E9" s="14" t="n"/>
      <c r="F9" s="10" t="n"/>
      <c r="G9" s="10" t="n"/>
      <c r="H9" s="10" t="n"/>
    </row>
    <row r="10">
      <c r="A10" s="30" t="n"/>
      <c r="B10" s="10" t="n"/>
      <c r="C10" s="10" t="n"/>
      <c r="D10" s="10" t="n"/>
      <c r="E10" s="14" t="n"/>
      <c r="F10" s="10" t="n"/>
      <c r="G10" s="10" t="n"/>
      <c r="H10" s="10" t="n"/>
    </row>
    <row r="11">
      <c r="A11" s="30" t="n"/>
      <c r="B11" s="10" t="n"/>
      <c r="C11" s="10" t="n"/>
      <c r="D11" s="10" t="n"/>
      <c r="E11" s="14" t="n"/>
      <c r="F11" s="10" t="n"/>
      <c r="G11" s="10" t="n"/>
      <c r="H11" s="10" t="n"/>
    </row>
    <row r="12">
      <c r="A12" s="30" t="n"/>
      <c r="B12" s="10" t="n"/>
      <c r="C12" s="10" t="n"/>
      <c r="D12" s="10" t="n"/>
      <c r="E12" s="14" t="n"/>
      <c r="F12" s="10" t="n"/>
      <c r="G12" s="10" t="n"/>
      <c r="H12" s="10" t="n"/>
    </row>
    <row r="13">
      <c r="A13" s="30" t="n"/>
      <c r="B13" s="10" t="n"/>
      <c r="C13" s="10" t="n"/>
      <c r="D13" s="10" t="n"/>
      <c r="E13" s="14" t="n"/>
      <c r="F13" s="10" t="n"/>
      <c r="G13" s="10" t="n"/>
      <c r="H13" s="10" t="n"/>
    </row>
    <row r="14">
      <c r="A14" s="30" t="n"/>
      <c r="B14" s="10" t="n"/>
      <c r="C14" s="10" t="n"/>
      <c r="D14" s="10" t="n"/>
      <c r="E14" s="14" t="n"/>
      <c r="F14" s="10" t="n"/>
      <c r="G14" s="10" t="n"/>
      <c r="H14" s="10" t="n"/>
    </row>
    <row r="15">
      <c r="A15" s="30" t="n"/>
      <c r="B15" s="10" t="n"/>
      <c r="C15" s="10" t="n"/>
      <c r="D15" s="10" t="n"/>
      <c r="E15" s="14" t="n"/>
      <c r="F15" s="10" t="n"/>
      <c r="G15" s="10" t="n"/>
      <c r="H15" s="10" t="n"/>
    </row>
    <row r="16">
      <c r="A16" s="30" t="n"/>
      <c r="B16" s="10" t="n"/>
      <c r="C16" s="10" t="n"/>
      <c r="D16" s="10" t="n"/>
      <c r="E16" s="14" t="n"/>
      <c r="F16" s="10" t="n"/>
      <c r="G16" s="10" t="n"/>
      <c r="H16" s="10" t="n"/>
    </row>
    <row r="17">
      <c r="A17" s="30" t="n"/>
      <c r="B17" s="10" t="n"/>
      <c r="C17" s="10" t="n"/>
      <c r="D17" s="10" t="n"/>
      <c r="E17" s="14" t="n"/>
      <c r="F17" s="10" t="n"/>
      <c r="G17" s="10" t="n"/>
      <c r="H17" s="10" t="n"/>
    </row>
    <row r="18">
      <c r="A18" s="30" t="n"/>
      <c r="B18" s="10" t="n"/>
      <c r="C18" s="10" t="n"/>
      <c r="D18" s="10" t="n"/>
      <c r="E18" s="14" t="n"/>
      <c r="F18" s="10" t="n"/>
      <c r="G18" s="10" t="n"/>
      <c r="H18" s="10" t="n"/>
    </row>
    <row r="19">
      <c r="A19" s="30" t="n"/>
      <c r="B19" s="10" t="n"/>
      <c r="C19" s="10" t="n"/>
      <c r="D19" s="10" t="n"/>
      <c r="E19" s="14" t="n"/>
      <c r="F19" s="10" t="n"/>
      <c r="G19" s="10" t="n"/>
      <c r="H19" s="10" t="n"/>
    </row>
    <row r="20">
      <c r="A20" s="30" t="n"/>
      <c r="B20" s="10" t="n"/>
      <c r="C20" s="10" t="n"/>
      <c r="D20" s="10" t="n"/>
      <c r="E20" s="14" t="n"/>
      <c r="F20" s="10" t="n"/>
      <c r="G20" s="10" t="n"/>
      <c r="H20" s="10" t="n"/>
    </row>
    <row r="21">
      <c r="A21" s="30" t="n"/>
      <c r="B21" s="10" t="n"/>
      <c r="C21" s="10" t="n"/>
      <c r="D21" s="10" t="n"/>
      <c r="E21" s="14" t="n"/>
      <c r="F21" s="10" t="n"/>
      <c r="G21" s="10" t="n"/>
      <c r="H21" s="10" t="n"/>
    </row>
    <row r="22">
      <c r="A22" s="30" t="n"/>
      <c r="B22" s="10" t="n"/>
      <c r="C22" s="10" t="n"/>
      <c r="D22" s="10" t="n"/>
      <c r="E22" s="14" t="n"/>
      <c r="F22" s="10" t="n"/>
      <c r="G22" s="10" t="n"/>
      <c r="H22" s="10" t="n"/>
    </row>
    <row r="23">
      <c r="A23" s="30" t="n"/>
      <c r="B23" s="10" t="n"/>
      <c r="C23" s="10" t="n"/>
      <c r="D23" s="10" t="n"/>
      <c r="E23" s="14" t="n"/>
      <c r="F23" s="10" t="n"/>
      <c r="G23" s="10" t="n"/>
      <c r="H23" s="10" t="n"/>
    </row>
    <row r="24">
      <c r="A24" s="30" t="n"/>
      <c r="B24" s="10" t="n"/>
      <c r="C24" s="10" t="n"/>
      <c r="D24" s="10" t="n"/>
      <c r="E24" s="14" t="n"/>
      <c r="F24" s="10" t="n"/>
      <c r="G24" s="10" t="n"/>
      <c r="H24" s="10" t="n"/>
    </row>
    <row r="25">
      <c r="A25" s="30" t="n"/>
      <c r="B25" s="10" t="n"/>
      <c r="C25" s="10" t="n"/>
      <c r="D25" s="10" t="n"/>
      <c r="E25" s="14" t="n"/>
      <c r="F25" s="10" t="n"/>
      <c r="G25" s="10" t="n"/>
      <c r="H25" s="10" t="n"/>
    </row>
    <row r="26">
      <c r="A26" s="30" t="n"/>
      <c r="B26" s="10" t="n"/>
      <c r="C26" s="10" t="n"/>
      <c r="D26" s="10" t="n"/>
      <c r="E26" s="14" t="n"/>
      <c r="F26" s="10" t="n"/>
      <c r="G26" s="10" t="n"/>
      <c r="H26" s="10" t="n"/>
    </row>
    <row r="27">
      <c r="A27" s="30" t="n"/>
      <c r="B27" s="10" t="n"/>
      <c r="C27" s="10" t="n"/>
      <c r="D27" s="10" t="n"/>
      <c r="E27" s="14" t="n"/>
      <c r="F27" s="10" t="n"/>
      <c r="G27" s="10" t="n"/>
      <c r="H27" s="10" t="n"/>
    </row>
    <row r="28">
      <c r="A28" s="30" t="n"/>
      <c r="B28" s="10" t="n"/>
      <c r="C28" s="10" t="n"/>
      <c r="D28" s="10" t="n"/>
      <c r="E28" s="14" t="n"/>
      <c r="F28" s="10" t="n"/>
      <c r="G28" s="10" t="n"/>
      <c r="H28" s="10" t="n"/>
    </row>
    <row r="29">
      <c r="A29" s="30" t="n"/>
      <c r="B29" s="10" t="n"/>
      <c r="C29" s="10" t="n"/>
      <c r="D29" s="10" t="n"/>
      <c r="E29" s="14" t="n"/>
      <c r="F29" s="10" t="n"/>
      <c r="G29" s="10" t="n"/>
      <c r="H29" s="10" t="n"/>
    </row>
    <row r="30">
      <c r="A30" s="30" t="n"/>
      <c r="B30" s="10" t="n"/>
      <c r="C30" s="10" t="n"/>
      <c r="D30" s="10" t="n"/>
      <c r="E30" s="14" t="n"/>
      <c r="F30" s="10" t="n"/>
      <c r="G30" s="10" t="n"/>
      <c r="H30" s="10" t="n"/>
    </row>
    <row r="31">
      <c r="A31" s="30" t="n"/>
      <c r="B31" s="10" t="n"/>
      <c r="C31" s="10" t="n"/>
      <c r="D31" s="10" t="n"/>
      <c r="E31" s="14" t="n"/>
      <c r="F31" s="10" t="n"/>
      <c r="G31" s="10" t="n"/>
      <c r="H31" s="10" t="n"/>
    </row>
    <row r="32">
      <c r="A32" s="30" t="n"/>
      <c r="B32" s="10" t="n"/>
      <c r="C32" s="10" t="n"/>
      <c r="D32" s="10" t="n"/>
      <c r="E32" s="14" t="n"/>
      <c r="F32" s="10" t="n"/>
      <c r="G32" s="10" t="n"/>
      <c r="H32" s="10" t="n"/>
    </row>
    <row r="33">
      <c r="A33" s="30" t="n"/>
      <c r="B33" s="10" t="n"/>
      <c r="C33" s="10" t="n"/>
      <c r="D33" s="10" t="n"/>
      <c r="E33" s="14" t="n"/>
      <c r="F33" s="10" t="n"/>
      <c r="G33" s="10" t="n"/>
      <c r="H33" s="10" t="n"/>
    </row>
    <row r="34">
      <c r="A34" s="30" t="n"/>
      <c r="B34" s="10" t="n"/>
      <c r="C34" s="10" t="n"/>
      <c r="D34" s="10" t="n"/>
      <c r="E34" s="14" t="n"/>
      <c r="F34" s="10" t="n"/>
      <c r="G34" s="10" t="n"/>
      <c r="H34" s="10" t="n"/>
    </row>
    <row r="35">
      <c r="A35" s="30" t="n"/>
      <c r="B35" s="10" t="n"/>
      <c r="C35" s="10" t="n"/>
      <c r="D35" s="10" t="n"/>
      <c r="E35" s="14" t="n"/>
      <c r="F35" s="10" t="n"/>
      <c r="G35" s="10" t="n"/>
      <c r="H35" s="10" t="n"/>
    </row>
    <row r="36">
      <c r="A36" s="30" t="n"/>
      <c r="B36" s="10" t="n"/>
      <c r="C36" s="10" t="n"/>
      <c r="D36" s="10" t="n"/>
      <c r="E36" s="14" t="n"/>
      <c r="F36" s="10" t="n"/>
      <c r="G36" s="10" t="n"/>
      <c r="H36" s="10" t="n"/>
    </row>
    <row r="37">
      <c r="A37" s="30" t="n"/>
      <c r="B37" s="10" t="n"/>
      <c r="C37" s="10" t="n"/>
      <c r="D37" s="10" t="n"/>
      <c r="E37" s="14" t="n"/>
      <c r="F37" s="10" t="n"/>
      <c r="G37" s="10" t="n"/>
      <c r="H37" s="10" t="n"/>
    </row>
    <row r="38">
      <c r="A38" s="30" t="n"/>
      <c r="B38" s="10" t="n"/>
      <c r="C38" s="10" t="n"/>
      <c r="D38" s="10" t="n"/>
      <c r="E38" s="14" t="n"/>
      <c r="F38" s="10" t="n"/>
      <c r="G38" s="10" t="n"/>
      <c r="H38" s="10" t="n"/>
    </row>
    <row r="39">
      <c r="A39" s="30" t="n"/>
      <c r="B39" s="10" t="n"/>
      <c r="C39" s="10" t="n"/>
      <c r="D39" s="10" t="n"/>
      <c r="E39" s="14" t="n"/>
      <c r="F39" s="10" t="n"/>
      <c r="G39" s="10" t="n"/>
      <c r="H39" s="10" t="n"/>
    </row>
    <row r="40">
      <c r="A40" s="30" t="n"/>
      <c r="B40" s="10" t="n"/>
      <c r="C40" s="10" t="n"/>
      <c r="D40" s="10" t="n"/>
      <c r="E40" s="14" t="n"/>
      <c r="F40" s="10" t="n"/>
      <c r="G40" s="10" t="n"/>
      <c r="H40" s="10" t="n"/>
    </row>
    <row r="41">
      <c r="A41" s="30" t="n"/>
      <c r="B41" s="10" t="n"/>
      <c r="C41" s="10" t="n"/>
      <c r="D41" s="10" t="n"/>
      <c r="E41" s="14" t="n"/>
      <c r="F41" s="10" t="n"/>
      <c r="G41" s="10" t="n"/>
      <c r="H41" s="10" t="n"/>
    </row>
    <row r="42">
      <c r="A42" s="30" t="n"/>
      <c r="B42" s="10" t="n"/>
      <c r="C42" s="10" t="n"/>
      <c r="D42" s="10" t="n"/>
      <c r="E42" s="14" t="n"/>
      <c r="F42" s="10" t="n"/>
      <c r="G42" s="10" t="n"/>
      <c r="H42" s="10" t="n"/>
    </row>
    <row r="43">
      <c r="A43" s="30" t="n"/>
      <c r="B43" s="10" t="n"/>
      <c r="C43" s="10" t="n"/>
      <c r="D43" s="10" t="n"/>
      <c r="E43" s="14" t="n"/>
      <c r="F43" s="10" t="n"/>
      <c r="G43" s="10" t="n"/>
      <c r="H43" s="10" t="n"/>
    </row>
    <row r="44">
      <c r="A44" s="30" t="n"/>
      <c r="B44" s="10" t="n"/>
      <c r="C44" s="10" t="n"/>
      <c r="D44" s="10" t="n"/>
      <c r="E44" s="14" t="n"/>
      <c r="F44" s="10" t="n"/>
      <c r="G44" s="10" t="n"/>
      <c r="H44" s="10" t="n"/>
    </row>
    <row r="45">
      <c r="A45" s="30" t="n"/>
      <c r="B45" s="10" t="n"/>
      <c r="C45" s="10" t="n"/>
      <c r="D45" s="10" t="n"/>
      <c r="E45" s="14" t="n"/>
      <c r="F45" s="10" t="n"/>
      <c r="G45" s="10" t="n"/>
      <c r="H45" s="10" t="n"/>
    </row>
    <row r="46">
      <c r="A46" s="30" t="n"/>
      <c r="B46" s="10" t="n"/>
      <c r="C46" s="10" t="n"/>
      <c r="D46" s="10" t="n"/>
      <c r="E46" s="14" t="n"/>
      <c r="F46" s="10" t="n"/>
      <c r="G46" s="10" t="n"/>
      <c r="H46" s="10" t="n"/>
    </row>
    <row r="47">
      <c r="A47" s="30" t="n"/>
      <c r="B47" s="10" t="n"/>
      <c r="C47" s="10" t="n"/>
      <c r="D47" s="10" t="n"/>
      <c r="E47" s="14" t="n"/>
      <c r="F47" s="10" t="n"/>
      <c r="G47" s="10" t="n"/>
      <c r="H47" s="10" t="n"/>
    </row>
    <row r="48">
      <c r="A48" s="30" t="n"/>
      <c r="B48" s="10" t="n"/>
      <c r="C48" s="10" t="n"/>
      <c r="D48" s="10" t="n"/>
      <c r="E48" s="14" t="n"/>
      <c r="F48" s="10" t="n"/>
      <c r="G48" s="10" t="n"/>
      <c r="H48" s="10" t="n"/>
    </row>
    <row r="49">
      <c r="A49" s="30" t="n"/>
      <c r="B49" s="10" t="n"/>
      <c r="C49" s="10" t="n"/>
      <c r="D49" s="10" t="n"/>
      <c r="E49" s="14" t="n"/>
      <c r="F49" s="10" t="n"/>
      <c r="G49" s="10" t="n"/>
      <c r="H49" s="10" t="n"/>
    </row>
    <row r="50">
      <c r="A50" s="30" t="n"/>
      <c r="B50" s="10" t="n"/>
      <c r="C50" s="10" t="n"/>
      <c r="D50" s="10" t="n"/>
      <c r="E50" s="14" t="n"/>
      <c r="F50" s="10" t="n"/>
      <c r="G50" s="10" t="n"/>
      <c r="H50" s="10" t="n"/>
    </row>
    <row r="51">
      <c r="A51" s="30" t="n"/>
      <c r="B51" s="10" t="n"/>
      <c r="C51" s="10" t="n"/>
      <c r="D51" s="10" t="n"/>
      <c r="E51" s="14" t="n"/>
      <c r="F51" s="10" t="n"/>
      <c r="G51" s="10" t="n"/>
      <c r="H51" s="10" t="n"/>
    </row>
    <row r="52">
      <c r="A52" s="30" t="n"/>
      <c r="B52" s="10" t="n"/>
      <c r="C52" s="10" t="n"/>
      <c r="D52" s="10" t="n"/>
      <c r="E52" s="14" t="n"/>
      <c r="F52" s="10" t="n"/>
      <c r="G52" s="10" t="n"/>
      <c r="H52" s="10" t="n"/>
    </row>
    <row r="53">
      <c r="A53" s="30" t="n"/>
      <c r="B53" s="10" t="n"/>
      <c r="C53" s="10" t="n"/>
      <c r="D53" s="10" t="n"/>
      <c r="E53" s="14" t="n"/>
      <c r="F53" s="10" t="n"/>
      <c r="G53" s="10" t="n"/>
      <c r="H53" s="10" t="n"/>
    </row>
    <row r="54">
      <c r="A54" s="30" t="n"/>
      <c r="B54" s="10" t="n"/>
      <c r="C54" s="10" t="n"/>
      <c r="D54" s="10" t="n"/>
      <c r="E54" s="14" t="n"/>
      <c r="F54" s="10" t="n"/>
      <c r="G54" s="10" t="n"/>
      <c r="H54" s="10" t="n"/>
    </row>
    <row r="55">
      <c r="A55" s="30" t="n"/>
      <c r="B55" s="10" t="n"/>
      <c r="C55" s="10" t="n"/>
      <c r="D55" s="10" t="n"/>
      <c r="E55" s="14" t="n"/>
      <c r="F55" s="10" t="n"/>
      <c r="G55" s="10" t="n"/>
      <c r="H55" s="10" t="n"/>
    </row>
    <row r="56">
      <c r="A56" s="30" t="n"/>
      <c r="B56" s="10" t="n"/>
      <c r="C56" s="10" t="n"/>
      <c r="D56" s="10" t="n"/>
      <c r="E56" s="14" t="n"/>
      <c r="F56" s="10" t="n"/>
      <c r="G56" s="10" t="n"/>
      <c r="H56" s="10" t="n"/>
    </row>
    <row r="57">
      <c r="A57" s="30" t="n"/>
      <c r="B57" s="10" t="n"/>
      <c r="C57" s="10" t="n"/>
      <c r="D57" s="10" t="n"/>
      <c r="E57" s="14" t="n"/>
      <c r="F57" s="10" t="n"/>
      <c r="G57" s="10" t="n"/>
      <c r="H57" s="10" t="n"/>
    </row>
    <row r="58">
      <c r="A58" s="30" t="n"/>
      <c r="B58" s="10" t="n"/>
      <c r="C58" s="10" t="n"/>
      <c r="D58" s="10" t="n"/>
      <c r="E58" s="14" t="n"/>
      <c r="F58" s="10" t="n"/>
      <c r="G58" s="10" t="n"/>
      <c r="H58" s="10" t="n"/>
    </row>
    <row r="59">
      <c r="A59" s="30" t="n"/>
      <c r="B59" s="10" t="n"/>
      <c r="C59" s="10" t="n"/>
      <c r="D59" s="10" t="n"/>
      <c r="E59" s="14" t="n"/>
      <c r="F59" s="10" t="n"/>
      <c r="G59" s="10" t="n"/>
      <c r="H59" s="10" t="n"/>
    </row>
    <row r="60">
      <c r="A60" s="30" t="n"/>
      <c r="B60" s="10" t="n"/>
      <c r="C60" s="10" t="n"/>
      <c r="D60" s="10" t="n"/>
      <c r="E60" s="14" t="n"/>
      <c r="F60" s="10" t="n"/>
      <c r="G60" s="10" t="n"/>
      <c r="H60" s="10" t="n"/>
    </row>
    <row r="61">
      <c r="A61" s="30" t="n"/>
      <c r="B61" s="10" t="n"/>
      <c r="C61" s="10" t="n"/>
      <c r="D61" s="10" t="n"/>
      <c r="E61" s="14" t="n"/>
      <c r="F61" s="10" t="n"/>
      <c r="G61" s="10" t="n"/>
      <c r="H61" s="10" t="n"/>
    </row>
    <row r="62">
      <c r="A62" s="30" t="n"/>
      <c r="B62" s="10" t="n"/>
      <c r="C62" s="10" t="n"/>
      <c r="D62" s="10" t="n"/>
      <c r="E62" s="14" t="n"/>
      <c r="F62" s="10" t="n"/>
      <c r="G62" s="10" t="n"/>
      <c r="H62" s="10" t="n"/>
    </row>
    <row r="63">
      <c r="A63" s="30" t="n"/>
      <c r="B63" s="10" t="n"/>
      <c r="C63" s="10" t="n"/>
      <c r="D63" s="10" t="n"/>
      <c r="E63" s="14" t="n"/>
      <c r="F63" s="10" t="n"/>
      <c r="G63" s="10" t="n"/>
      <c r="H63" s="10" t="n"/>
    </row>
    <row r="64">
      <c r="A64" s="30" t="n"/>
      <c r="B64" s="10" t="n"/>
      <c r="C64" s="10" t="n"/>
      <c r="D64" s="10" t="n"/>
      <c r="E64" s="14" t="n"/>
      <c r="F64" s="10" t="n"/>
      <c r="G64" s="10" t="n"/>
      <c r="H64" s="10" t="n"/>
    </row>
    <row r="65">
      <c r="A65" s="30" t="n"/>
      <c r="B65" s="10" t="n"/>
      <c r="C65" s="10" t="n"/>
      <c r="D65" s="10" t="n"/>
      <c r="E65" s="14" t="n"/>
      <c r="F65" s="10" t="n"/>
      <c r="G65" s="10" t="n"/>
      <c r="H65" s="10" t="n"/>
    </row>
    <row r="66">
      <c r="A66" s="30" t="n"/>
      <c r="B66" s="10" t="n"/>
      <c r="C66" s="10" t="n"/>
      <c r="D66" s="10" t="n"/>
      <c r="E66" s="14" t="n"/>
      <c r="F66" s="10" t="n"/>
      <c r="G66" s="10" t="n"/>
      <c r="H66" s="10" t="n"/>
    </row>
    <row r="67">
      <c r="A67" s="30" t="n"/>
      <c r="B67" s="10" t="n"/>
      <c r="C67" s="10" t="n"/>
      <c r="D67" s="10" t="n"/>
      <c r="E67" s="14" t="n"/>
      <c r="F67" s="10" t="n"/>
      <c r="G67" s="10" t="n"/>
      <c r="H67" s="10" t="n"/>
    </row>
    <row r="68">
      <c r="A68" s="30" t="n"/>
      <c r="B68" s="10" t="n"/>
      <c r="C68" s="10" t="n"/>
      <c r="D68" s="10" t="n"/>
      <c r="E68" s="14" t="n"/>
      <c r="F68" s="10" t="n"/>
      <c r="G68" s="10" t="n"/>
      <c r="H68" s="10" t="n"/>
    </row>
    <row r="69">
      <c r="A69" s="30" t="n"/>
      <c r="B69" s="10" t="n"/>
      <c r="C69" s="10" t="n"/>
      <c r="D69" s="10" t="n"/>
      <c r="E69" s="14" t="n"/>
      <c r="F69" s="10" t="n"/>
      <c r="G69" s="10" t="n"/>
      <c r="H69" s="10" t="n"/>
    </row>
    <row r="70">
      <c r="A70" s="30" t="n"/>
      <c r="B70" s="10" t="n"/>
      <c r="C70" s="10" t="n"/>
      <c r="D70" s="10" t="n"/>
      <c r="E70" s="14" t="n"/>
      <c r="F70" s="10" t="n"/>
      <c r="G70" s="10" t="n"/>
      <c r="H70" s="10" t="n"/>
    </row>
    <row r="71">
      <c r="A71" s="30" t="n"/>
      <c r="B71" s="10" t="n"/>
      <c r="C71" s="10" t="n"/>
      <c r="D71" s="10" t="n"/>
      <c r="E71" s="14" t="n"/>
      <c r="F71" s="10" t="n"/>
      <c r="G71" s="10" t="n"/>
      <c r="H71" s="10" t="n"/>
    </row>
    <row r="72">
      <c r="A72" s="30" t="n"/>
      <c r="B72" s="10" t="n"/>
      <c r="C72" s="10" t="n"/>
      <c r="D72" s="10" t="n"/>
      <c r="E72" s="14" t="n"/>
      <c r="F72" s="10" t="n"/>
      <c r="G72" s="10" t="n"/>
      <c r="H72" s="10" t="n"/>
    </row>
    <row r="73">
      <c r="A73" s="30" t="n"/>
      <c r="B73" s="10" t="n"/>
      <c r="C73" s="10" t="n"/>
      <c r="D73" s="10" t="n"/>
      <c r="E73" s="14" t="n"/>
      <c r="F73" s="10" t="n"/>
      <c r="G73" s="10" t="n"/>
      <c r="H73" s="10" t="n"/>
    </row>
    <row r="74">
      <c r="A74" s="30" t="n"/>
      <c r="B74" s="10" t="n"/>
      <c r="C74" s="10" t="n"/>
      <c r="D74" s="10" t="n"/>
      <c r="E74" s="14" t="n"/>
      <c r="F74" s="10" t="n"/>
      <c r="G74" s="10" t="n"/>
      <c r="H74" s="10" t="n"/>
    </row>
    <row r="75">
      <c r="A75" s="30" t="n"/>
      <c r="B75" s="10" t="n"/>
      <c r="C75" s="10" t="n"/>
      <c r="D75" s="10" t="n"/>
      <c r="E75" s="14" t="n"/>
      <c r="F75" s="10" t="n"/>
      <c r="G75" s="10" t="n"/>
      <c r="H75" s="10" t="n"/>
    </row>
    <row r="76">
      <c r="A76" s="30" t="n"/>
      <c r="B76" s="10" t="n"/>
      <c r="C76" s="10" t="n"/>
      <c r="D76" s="10" t="n"/>
      <c r="E76" s="14" t="n"/>
      <c r="F76" s="10" t="n"/>
      <c r="G76" s="10" t="n"/>
      <c r="H76" s="10" t="n"/>
    </row>
    <row r="77">
      <c r="A77" s="30" t="n"/>
      <c r="B77" s="10" t="n"/>
      <c r="C77" s="10" t="n"/>
      <c r="D77" s="10" t="n"/>
      <c r="E77" s="14" t="n"/>
      <c r="F77" s="10" t="n"/>
      <c r="G77" s="10" t="n"/>
      <c r="H77" s="10" t="n"/>
    </row>
    <row r="78">
      <c r="A78" s="30" t="n"/>
      <c r="B78" s="10" t="n"/>
      <c r="C78" s="10" t="n"/>
      <c r="D78" s="10" t="n"/>
      <c r="E78" s="14" t="n"/>
      <c r="F78" s="10" t="n"/>
      <c r="G78" s="10" t="n"/>
      <c r="H78" s="10" t="n"/>
    </row>
    <row r="79">
      <c r="A79" s="30" t="n"/>
      <c r="B79" s="10" t="n"/>
      <c r="C79" s="10" t="n"/>
      <c r="D79" s="10" t="n"/>
      <c r="E79" s="14" t="n"/>
      <c r="F79" s="10" t="n"/>
      <c r="G79" s="10" t="n"/>
      <c r="H79" s="10" t="n"/>
    </row>
    <row r="80">
      <c r="A80" s="30" t="n"/>
      <c r="B80" s="10" t="n"/>
      <c r="C80" s="10" t="n"/>
      <c r="D80" s="10" t="n"/>
      <c r="E80" s="14" t="n"/>
      <c r="F80" s="10" t="n"/>
      <c r="G80" s="10" t="n"/>
      <c r="H80" s="10" t="n"/>
    </row>
    <row r="81">
      <c r="A81" s="30" t="n"/>
      <c r="B81" s="10" t="n"/>
      <c r="C81" s="10" t="n"/>
      <c r="D81" s="10" t="n"/>
      <c r="E81" s="14" t="n"/>
      <c r="F81" s="10" t="n"/>
      <c r="G81" s="10" t="n"/>
      <c r="H81" s="10" t="n"/>
    </row>
    <row r="82">
      <c r="A82" s="30" t="n"/>
      <c r="B82" s="10" t="n"/>
      <c r="C82" s="10" t="n"/>
      <c r="D82" s="10" t="n"/>
      <c r="E82" s="14" t="n"/>
      <c r="F82" s="10" t="n"/>
      <c r="G82" s="10" t="n"/>
      <c r="H82" s="10" t="n"/>
    </row>
    <row r="83">
      <c r="A83" s="30" t="n"/>
      <c r="B83" s="10" t="n"/>
      <c r="C83" s="10" t="n"/>
      <c r="D83" s="10" t="n"/>
      <c r="E83" s="14" t="n"/>
      <c r="F83" s="10" t="n"/>
      <c r="G83" s="10" t="n"/>
      <c r="H83" s="10" t="n"/>
    </row>
    <row r="84">
      <c r="A84" s="30" t="n"/>
      <c r="B84" s="10" t="n"/>
      <c r="C84" s="10" t="n"/>
      <c r="D84" s="10" t="n"/>
      <c r="E84" s="14" t="n"/>
      <c r="F84" s="10" t="n"/>
      <c r="G84" s="10" t="n"/>
      <c r="H84" s="10" t="n"/>
    </row>
    <row r="85">
      <c r="A85" s="30" t="n"/>
      <c r="B85" s="10" t="n"/>
      <c r="C85" s="10" t="n"/>
      <c r="D85" s="10" t="n"/>
      <c r="E85" s="14" t="n"/>
      <c r="F85" s="10" t="n"/>
      <c r="G85" s="10" t="n"/>
      <c r="H85" s="10" t="n"/>
    </row>
    <row r="86">
      <c r="A86" s="30" t="n"/>
      <c r="B86" s="10" t="n"/>
      <c r="C86" s="10" t="n"/>
      <c r="D86" s="10" t="n"/>
      <c r="E86" s="14" t="n"/>
      <c r="F86" s="10" t="n"/>
      <c r="G86" s="10" t="n"/>
      <c r="H86" s="10" t="n"/>
    </row>
    <row r="87">
      <c r="A87" s="30" t="n"/>
      <c r="B87" s="10" t="n"/>
      <c r="C87" s="10" t="n"/>
      <c r="D87" s="10" t="n"/>
      <c r="E87" s="14" t="n"/>
      <c r="F87" s="10" t="n"/>
      <c r="G87" s="10" t="n"/>
      <c r="H87" s="10" t="n"/>
    </row>
    <row r="88">
      <c r="A88" s="30" t="n"/>
      <c r="B88" s="10" t="n"/>
      <c r="C88" s="10" t="n"/>
      <c r="D88" s="10" t="n"/>
      <c r="E88" s="14" t="n"/>
      <c r="F88" s="10" t="n"/>
      <c r="G88" s="10" t="n"/>
      <c r="H88" s="10" t="n"/>
    </row>
    <row r="89">
      <c r="A89" s="30" t="n"/>
      <c r="B89" s="10" t="n"/>
      <c r="C89" s="10" t="n"/>
      <c r="D89" s="10" t="n"/>
      <c r="E89" s="14" t="n"/>
      <c r="F89" s="10" t="n"/>
      <c r="G89" s="10" t="n"/>
      <c r="H89" s="10" t="n"/>
    </row>
    <row r="90">
      <c r="A90" s="30" t="n"/>
      <c r="B90" s="10" t="n"/>
      <c r="C90" s="10" t="n"/>
      <c r="D90" s="10" t="n"/>
      <c r="E90" s="14" t="n"/>
      <c r="F90" s="10" t="n"/>
      <c r="G90" s="10" t="n"/>
      <c r="H90" s="10" t="n"/>
    </row>
    <row r="91">
      <c r="A91" s="30" t="n"/>
      <c r="B91" s="10" t="n"/>
      <c r="C91" s="10" t="n"/>
      <c r="D91" s="10" t="n"/>
      <c r="E91" s="14" t="n"/>
      <c r="F91" s="10" t="n"/>
      <c r="G91" s="10" t="n"/>
      <c r="H91" s="10" t="n"/>
    </row>
    <row r="92">
      <c r="A92" s="30" t="n"/>
      <c r="B92" s="10" t="n"/>
      <c r="C92" s="10" t="n"/>
      <c r="D92" s="10" t="n"/>
      <c r="E92" s="14" t="n"/>
      <c r="F92" s="10" t="n"/>
      <c r="G92" s="10" t="n"/>
      <c r="H92" s="10" t="n"/>
    </row>
    <row r="93">
      <c r="A93" s="30" t="n"/>
      <c r="B93" s="10" t="n"/>
      <c r="C93" s="10" t="n"/>
      <c r="D93" s="10" t="n"/>
      <c r="E93" s="14" t="n"/>
      <c r="F93" s="10" t="n"/>
      <c r="G93" s="10" t="n"/>
      <c r="H93" s="10" t="n"/>
    </row>
    <row r="94">
      <c r="A94" s="30" t="n"/>
      <c r="B94" s="10" t="n"/>
      <c r="C94" s="10" t="n"/>
      <c r="D94" s="10" t="n"/>
      <c r="E94" s="14" t="n"/>
      <c r="F94" s="10" t="n"/>
      <c r="G94" s="10" t="n"/>
      <c r="H94" s="10" t="n"/>
    </row>
    <row r="95">
      <c r="A95" s="30" t="n"/>
      <c r="B95" s="10" t="n"/>
      <c r="C95" s="10" t="n"/>
      <c r="D95" s="10" t="n"/>
      <c r="E95" s="14" t="n"/>
      <c r="F95" s="10" t="n"/>
      <c r="G95" s="10" t="n"/>
      <c r="H95" s="10" t="n"/>
    </row>
    <row r="96">
      <c r="A96" s="30" t="n"/>
      <c r="B96" s="10" t="n"/>
      <c r="C96" s="10" t="n"/>
      <c r="D96" s="10" t="n"/>
      <c r="E96" s="14" t="n"/>
      <c r="F96" s="10" t="n"/>
      <c r="G96" s="10" t="n"/>
      <c r="H96" s="10" t="n"/>
    </row>
    <row r="97">
      <c r="A97" s="30" t="n"/>
      <c r="B97" s="10" t="n"/>
      <c r="C97" s="10" t="n"/>
      <c r="D97" s="10" t="n"/>
      <c r="E97" s="14" t="n"/>
      <c r="F97" s="10" t="n"/>
      <c r="G97" s="10" t="n"/>
      <c r="H97" s="10" t="n"/>
    </row>
    <row r="98">
      <c r="A98" s="30" t="n"/>
      <c r="B98" s="10" t="n"/>
      <c r="C98" s="10" t="n"/>
      <c r="D98" s="10" t="n"/>
      <c r="E98" s="14" t="n"/>
      <c r="F98" s="10" t="n"/>
      <c r="G98" s="10" t="n"/>
      <c r="H98" s="10" t="n"/>
    </row>
    <row r="99">
      <c r="A99" s="30" t="n"/>
      <c r="B99" s="10" t="n"/>
      <c r="C99" s="10" t="n"/>
      <c r="D99" s="10" t="n"/>
      <c r="E99" s="14" t="n"/>
      <c r="F99" s="10" t="n"/>
      <c r="G99" s="10" t="n"/>
      <c r="H99" s="10" t="n"/>
    </row>
    <row r="100">
      <c r="A100" s="30" t="n"/>
      <c r="B100" s="10" t="n"/>
      <c r="C100" s="10" t="n"/>
      <c r="D100" s="10" t="n"/>
      <c r="E100" s="14" t="n"/>
      <c r="F100" s="10" t="n"/>
      <c r="G100" s="10" t="n"/>
      <c r="H100" s="10" t="n"/>
    </row>
    <row r="101">
      <c r="A101" s="30" t="n"/>
      <c r="B101" s="10" t="n"/>
      <c r="C101" s="10" t="n"/>
      <c r="D101" s="10" t="n"/>
      <c r="E101" s="14" t="n"/>
      <c r="F101" s="10" t="n"/>
      <c r="G101" s="10" t="n"/>
      <c r="H101" s="10" t="n"/>
    </row>
    <row r="102">
      <c r="A102" s="30" t="n"/>
      <c r="B102" s="10" t="n"/>
      <c r="C102" s="10" t="n"/>
      <c r="D102" s="10" t="n"/>
      <c r="E102" s="14" t="n"/>
      <c r="F102" s="10" t="n"/>
      <c r="G102" s="10" t="n"/>
      <c r="H102" s="10" t="n"/>
    </row>
    <row r="103">
      <c r="A103" s="30" t="n"/>
      <c r="B103" s="10" t="n"/>
      <c r="C103" s="10" t="n"/>
      <c r="D103" s="10" t="n"/>
      <c r="E103" s="14" t="n"/>
      <c r="F103" s="10" t="n"/>
      <c r="G103" s="10" t="n"/>
      <c r="H103" s="10" t="n"/>
    </row>
    <row r="104">
      <c r="A104" s="30" t="n"/>
      <c r="B104" s="10" t="n"/>
      <c r="C104" s="10" t="n"/>
      <c r="D104" s="10" t="n"/>
      <c r="E104" s="14" t="n"/>
      <c r="F104" s="10" t="n"/>
      <c r="G104" s="10" t="n"/>
      <c r="H104" s="10" t="n"/>
    </row>
    <row r="105">
      <c r="A105" s="30" t="n"/>
      <c r="B105" s="10" t="n"/>
      <c r="C105" s="10" t="n"/>
      <c r="D105" s="10" t="n"/>
      <c r="E105" s="14" t="n"/>
      <c r="F105" s="10" t="n"/>
      <c r="G105" s="10" t="n"/>
      <c r="H105" s="10" t="n"/>
    </row>
    <row r="106">
      <c r="A106" s="30" t="n"/>
      <c r="B106" s="10" t="n"/>
      <c r="C106" s="10" t="n"/>
      <c r="D106" s="10" t="n"/>
      <c r="E106" s="14" t="n"/>
      <c r="F106" s="10" t="n"/>
      <c r="G106" s="10" t="n"/>
      <c r="H106" s="10" t="n"/>
    </row>
    <row r="107">
      <c r="A107" s="30" t="n"/>
      <c r="B107" s="10" t="n"/>
      <c r="C107" s="10" t="n"/>
      <c r="D107" s="10" t="n"/>
      <c r="E107" s="14" t="n"/>
      <c r="F107" s="10" t="n"/>
      <c r="G107" s="10" t="n"/>
      <c r="H107" s="10" t="n"/>
    </row>
    <row r="108">
      <c r="A108" s="30" t="n"/>
      <c r="B108" s="10" t="n"/>
      <c r="C108" s="10" t="n"/>
      <c r="D108" s="10" t="n"/>
      <c r="E108" s="14" t="n"/>
      <c r="F108" s="10" t="n"/>
      <c r="G108" s="10" t="n"/>
      <c r="H108" s="10" t="n"/>
    </row>
    <row r="109">
      <c r="A109" s="30" t="n"/>
      <c r="B109" s="10" t="n"/>
      <c r="C109" s="10" t="n"/>
      <c r="D109" s="10" t="n"/>
      <c r="E109" s="14" t="n"/>
      <c r="F109" s="10" t="n"/>
      <c r="G109" s="10" t="n"/>
      <c r="H109" s="10" t="n"/>
    </row>
    <row r="110">
      <c r="A110" s="30" t="n"/>
      <c r="B110" s="10" t="n"/>
      <c r="C110" s="10" t="n"/>
      <c r="D110" s="10" t="n"/>
      <c r="E110" s="14" t="n"/>
      <c r="F110" s="10" t="n"/>
      <c r="G110" s="10" t="n"/>
      <c r="H110" s="10" t="n"/>
    </row>
    <row r="111">
      <c r="A111" s="30" t="n"/>
      <c r="B111" s="10" t="n"/>
      <c r="C111" s="10" t="n"/>
      <c r="D111" s="10" t="n"/>
      <c r="E111" s="14" t="n"/>
      <c r="F111" s="10" t="n"/>
      <c r="G111" s="10" t="n"/>
      <c r="H111" s="10" t="n"/>
    </row>
    <row r="112">
      <c r="A112" s="30" t="n"/>
      <c r="B112" s="10" t="n"/>
      <c r="C112" s="10" t="n"/>
      <c r="D112" s="10" t="n"/>
      <c r="E112" s="14" t="n"/>
      <c r="F112" s="10" t="n"/>
      <c r="G112" s="10" t="n"/>
      <c r="H112" s="10" t="n"/>
    </row>
    <row r="113">
      <c r="A113" s="30" t="n"/>
      <c r="B113" s="10" t="n"/>
      <c r="C113" s="10" t="n"/>
      <c r="D113" s="10" t="n"/>
      <c r="E113" s="14" t="n"/>
      <c r="F113" s="10" t="n"/>
      <c r="G113" s="10" t="n"/>
      <c r="H113" s="10" t="n"/>
    </row>
    <row r="114">
      <c r="A114" s="30" t="n"/>
      <c r="B114" s="10" t="n"/>
      <c r="C114" s="10" t="n"/>
      <c r="D114" s="10" t="n"/>
      <c r="E114" s="14" t="n"/>
      <c r="F114" s="10" t="n"/>
      <c r="G114" s="10" t="n"/>
      <c r="H114" s="10" t="n"/>
    </row>
    <row r="115">
      <c r="A115" s="30" t="n"/>
      <c r="B115" s="10" t="n"/>
      <c r="C115" s="10" t="n"/>
      <c r="D115" s="10" t="n"/>
      <c r="E115" s="14" t="n"/>
      <c r="F115" s="10" t="n"/>
      <c r="G115" s="10" t="n"/>
      <c r="H115" s="10" t="n"/>
    </row>
    <row r="116">
      <c r="A116" s="30" t="n"/>
      <c r="B116" s="10" t="n"/>
      <c r="C116" s="10" t="n"/>
      <c r="D116" s="10" t="n"/>
      <c r="E116" s="14" t="n"/>
      <c r="F116" s="10" t="n"/>
      <c r="G116" s="10" t="n"/>
      <c r="H116" s="10" t="n"/>
    </row>
    <row r="117">
      <c r="A117" s="30" t="n"/>
      <c r="B117" s="10" t="n"/>
      <c r="C117" s="10" t="n"/>
      <c r="D117" s="10" t="n"/>
      <c r="E117" s="14" t="n"/>
      <c r="F117" s="10" t="n"/>
      <c r="G117" s="10" t="n"/>
      <c r="H117" s="10" t="n"/>
    </row>
    <row r="118">
      <c r="A118" s="30" t="n"/>
      <c r="B118" s="10" t="n"/>
      <c r="C118" s="10" t="n"/>
      <c r="D118" s="10" t="n"/>
      <c r="E118" s="14" t="n"/>
      <c r="F118" s="10" t="n"/>
      <c r="G118" s="10" t="n"/>
      <c r="H118" s="10" t="n"/>
    </row>
    <row r="119">
      <c r="A119" s="30" t="n"/>
      <c r="B119" s="10" t="n"/>
      <c r="C119" s="10" t="n"/>
      <c r="D119" s="10" t="n"/>
      <c r="E119" s="14" t="n"/>
      <c r="F119" s="10" t="n"/>
      <c r="G119" s="10" t="n"/>
      <c r="H119" s="10" t="n"/>
    </row>
    <row r="120">
      <c r="A120" s="30" t="n"/>
      <c r="B120" s="10" t="n"/>
      <c r="C120" s="10" t="n"/>
      <c r="D120" s="10" t="n"/>
      <c r="E120" s="14" t="n"/>
      <c r="F120" s="10" t="n"/>
      <c r="G120" s="10" t="n"/>
      <c r="H120" s="10" t="n"/>
    </row>
    <row r="121">
      <c r="A121" s="30" t="n"/>
      <c r="B121" s="10" t="n"/>
      <c r="C121" s="10" t="n"/>
      <c r="D121" s="10" t="n"/>
      <c r="E121" s="14" t="n"/>
      <c r="F121" s="10" t="n"/>
      <c r="G121" s="10" t="n"/>
      <c r="H121" s="10" t="n"/>
    </row>
    <row r="122">
      <c r="A122" s="30" t="n"/>
      <c r="B122" s="10" t="n"/>
      <c r="C122" s="10" t="n"/>
      <c r="D122" s="10" t="n"/>
      <c r="E122" s="14" t="n"/>
      <c r="F122" s="10" t="n"/>
      <c r="G122" s="10" t="n"/>
      <c r="H122" s="10" t="n"/>
    </row>
    <row r="123">
      <c r="A123" s="30" t="n"/>
      <c r="B123" s="10" t="n"/>
      <c r="C123" s="10" t="n"/>
      <c r="D123" s="10" t="n"/>
      <c r="E123" s="14" t="n"/>
      <c r="F123" s="10" t="n"/>
      <c r="G123" s="10" t="n"/>
      <c r="H123" s="10" t="n"/>
    </row>
    <row r="124">
      <c r="A124" s="30" t="n"/>
      <c r="B124" s="10" t="n"/>
      <c r="C124" s="10" t="n"/>
      <c r="D124" s="10" t="n"/>
      <c r="E124" s="14" t="n"/>
      <c r="F124" s="10" t="n"/>
      <c r="G124" s="10" t="n"/>
      <c r="H124" s="10" t="n"/>
    </row>
    <row r="125">
      <c r="A125" s="30" t="n"/>
      <c r="B125" s="10" t="n"/>
      <c r="C125" s="10" t="n"/>
      <c r="D125" s="10" t="n"/>
      <c r="E125" s="14" t="n"/>
      <c r="F125" s="10" t="n"/>
      <c r="G125" s="10" t="n"/>
      <c r="H125" s="10" t="n"/>
    </row>
    <row r="126">
      <c r="A126" s="30" t="n"/>
      <c r="B126" s="10" t="n"/>
      <c r="C126" s="10" t="n"/>
      <c r="D126" s="10" t="n"/>
      <c r="E126" s="14" t="n"/>
      <c r="F126" s="10" t="n"/>
      <c r="G126" s="10" t="n"/>
      <c r="H126" s="10" t="n"/>
    </row>
    <row r="127">
      <c r="A127" s="30" t="n"/>
      <c r="B127" s="10" t="n"/>
      <c r="C127" s="10" t="n"/>
      <c r="D127" s="10" t="n"/>
      <c r="E127" s="14" t="n"/>
      <c r="F127" s="10" t="n"/>
      <c r="G127" s="10" t="n"/>
      <c r="H127" s="10" t="n"/>
    </row>
    <row r="128">
      <c r="A128" s="30" t="n"/>
      <c r="B128" s="10" t="n"/>
      <c r="C128" s="10" t="n"/>
      <c r="D128" s="10" t="n"/>
      <c r="E128" s="14" t="n"/>
      <c r="F128" s="10" t="n"/>
      <c r="G128" s="10" t="n"/>
      <c r="H128" s="10" t="n"/>
    </row>
    <row r="129">
      <c r="A129" s="30" t="n"/>
      <c r="B129" s="10" t="n"/>
      <c r="C129" s="10" t="n"/>
      <c r="D129" s="10" t="n"/>
      <c r="E129" s="14" t="n"/>
      <c r="F129" s="10" t="n"/>
      <c r="G129" s="10" t="n"/>
      <c r="H129" s="10" t="n"/>
    </row>
    <row r="130">
      <c r="A130" s="30" t="n"/>
      <c r="B130" s="10" t="n"/>
      <c r="C130" s="10" t="n"/>
      <c r="D130" s="10" t="n"/>
      <c r="E130" s="14" t="n"/>
      <c r="F130" s="10" t="n"/>
      <c r="G130" s="10" t="n"/>
      <c r="H130" s="10" t="n"/>
    </row>
    <row r="131">
      <c r="A131" s="30" t="n"/>
      <c r="B131" s="10" t="n"/>
      <c r="C131" s="10" t="n"/>
      <c r="D131" s="10" t="n"/>
      <c r="E131" s="14" t="n"/>
      <c r="F131" s="10" t="n"/>
      <c r="G131" s="10" t="n"/>
      <c r="H131" s="10" t="n"/>
    </row>
    <row r="132">
      <c r="A132" s="30" t="n"/>
      <c r="B132" s="10" t="n"/>
      <c r="C132" s="10" t="n"/>
      <c r="D132" s="10" t="n"/>
      <c r="E132" s="14" t="n"/>
      <c r="F132" s="10" t="n"/>
      <c r="G132" s="10" t="n"/>
      <c r="H132" s="10" t="n"/>
    </row>
    <row r="133">
      <c r="A133" s="30" t="n"/>
      <c r="B133" s="10" t="n"/>
      <c r="C133" s="10" t="n"/>
      <c r="D133" s="10" t="n"/>
      <c r="E133" s="14" t="n"/>
      <c r="F133" s="10" t="n"/>
      <c r="G133" s="10" t="n"/>
      <c r="H133" s="10" t="n"/>
    </row>
    <row r="134">
      <c r="A134" s="30" t="n"/>
      <c r="B134" s="10" t="n"/>
      <c r="C134" s="10" t="n"/>
      <c r="D134" s="10" t="n"/>
      <c r="E134" s="14" t="n"/>
      <c r="F134" s="10" t="n"/>
      <c r="G134" s="10" t="n"/>
      <c r="H134" s="10" t="n"/>
    </row>
    <row r="135">
      <c r="A135" s="30" t="n"/>
      <c r="B135" s="10" t="n"/>
      <c r="C135" s="10" t="n"/>
      <c r="D135" s="10" t="n"/>
      <c r="E135" s="14" t="n"/>
      <c r="F135" s="10" t="n"/>
      <c r="G135" s="10" t="n"/>
      <c r="H135" s="10" t="n"/>
    </row>
    <row r="136">
      <c r="A136" s="30" t="n"/>
      <c r="B136" s="10" t="n"/>
      <c r="C136" s="10" t="n"/>
      <c r="D136" s="10" t="n"/>
      <c r="E136" s="14" t="n"/>
      <c r="F136" s="10" t="n"/>
      <c r="G136" s="10" t="n"/>
      <c r="H136" s="10" t="n"/>
    </row>
    <row r="137">
      <c r="A137" s="30" t="n"/>
      <c r="B137" s="10" t="n"/>
      <c r="C137" s="10" t="n"/>
      <c r="D137" s="10" t="n"/>
      <c r="E137" s="14" t="n"/>
      <c r="F137" s="10" t="n"/>
      <c r="G137" s="10" t="n"/>
      <c r="H137" s="10" t="n"/>
    </row>
    <row r="138">
      <c r="A138" s="30" t="n"/>
      <c r="B138" s="10" t="n"/>
      <c r="C138" s="10" t="n"/>
      <c r="D138" s="10" t="n"/>
      <c r="E138" s="14" t="n"/>
      <c r="F138" s="10" t="n"/>
      <c r="G138" s="10" t="n"/>
      <c r="H138" s="10" t="n"/>
    </row>
    <row r="139">
      <c r="A139" s="30" t="n"/>
      <c r="B139" s="10" t="n"/>
      <c r="C139" s="10" t="n"/>
      <c r="D139" s="10" t="n"/>
      <c r="E139" s="14" t="n"/>
      <c r="F139" s="10" t="n"/>
      <c r="G139" s="10" t="n"/>
      <c r="H139" s="10" t="n"/>
    </row>
    <row r="140">
      <c r="A140" s="30" t="n"/>
      <c r="B140" s="10" t="n"/>
      <c r="C140" s="10" t="n"/>
      <c r="D140" s="10" t="n"/>
      <c r="E140" s="14" t="n"/>
      <c r="F140" s="10" t="n"/>
      <c r="G140" s="10" t="n"/>
      <c r="H140" s="10" t="n"/>
    </row>
    <row r="141">
      <c r="A141" s="30" t="n"/>
      <c r="B141" s="10" t="n"/>
      <c r="C141" s="10" t="n"/>
      <c r="D141" s="10" t="n"/>
      <c r="E141" s="14" t="n"/>
      <c r="F141" s="10" t="n"/>
      <c r="G141" s="10" t="n"/>
      <c r="H141" s="10" t="n"/>
    </row>
    <row r="142">
      <c r="A142" s="30" t="n"/>
      <c r="B142" s="10" t="n"/>
      <c r="C142" s="10" t="n"/>
      <c r="D142" s="10" t="n"/>
      <c r="E142" s="14" t="n"/>
      <c r="F142" s="10" t="n"/>
      <c r="G142" s="10" t="n"/>
      <c r="H142" s="10" t="n"/>
    </row>
    <row r="143">
      <c r="A143" s="30" t="n"/>
      <c r="B143" s="10" t="n"/>
      <c r="C143" s="10" t="n"/>
      <c r="D143" s="10" t="n"/>
      <c r="E143" s="14" t="n"/>
      <c r="F143" s="10" t="n"/>
      <c r="G143" s="10" t="n"/>
      <c r="H143" s="10" t="n"/>
    </row>
    <row r="144">
      <c r="A144" s="30" t="n"/>
      <c r="B144" s="10" t="n"/>
      <c r="C144" s="10" t="n"/>
      <c r="D144" s="10" t="n"/>
      <c r="E144" s="14" t="n"/>
      <c r="F144" s="10" t="n"/>
      <c r="G144" s="10" t="n"/>
      <c r="H144" s="10" t="n"/>
    </row>
    <row r="145">
      <c r="A145" s="30" t="n"/>
      <c r="B145" s="10" t="n"/>
      <c r="C145" s="10" t="n"/>
      <c r="D145" s="10" t="n"/>
      <c r="E145" s="14" t="n"/>
      <c r="F145" s="10" t="n"/>
      <c r="G145" s="10" t="n"/>
      <c r="H145" s="10" t="n"/>
    </row>
    <row r="146">
      <c r="A146" s="30" t="n"/>
      <c r="B146" s="10" t="n"/>
      <c r="C146" s="10" t="n"/>
      <c r="D146" s="10" t="n"/>
      <c r="E146" s="14" t="n"/>
      <c r="F146" s="10" t="n"/>
      <c r="G146" s="10" t="n"/>
      <c r="H146" s="10" t="n"/>
    </row>
    <row r="147">
      <c r="A147" s="30" t="n"/>
      <c r="B147" s="10" t="n"/>
      <c r="C147" s="10" t="n"/>
      <c r="D147" s="10" t="n"/>
      <c r="E147" s="14" t="n"/>
      <c r="F147" s="10" t="n"/>
      <c r="G147" s="10" t="n"/>
      <c r="H147" s="10" t="n"/>
    </row>
    <row r="148">
      <c r="A148" s="30" t="n"/>
      <c r="B148" s="10" t="n"/>
      <c r="C148" s="10" t="n"/>
      <c r="D148" s="10" t="n"/>
      <c r="E148" s="14" t="n"/>
      <c r="F148" s="10" t="n"/>
      <c r="G148" s="10" t="n"/>
      <c r="H148" s="10" t="n"/>
    </row>
    <row r="149">
      <c r="A149" s="30" t="n"/>
      <c r="B149" s="10" t="n"/>
      <c r="C149" s="10" t="n"/>
      <c r="D149" s="10" t="n"/>
      <c r="E149" s="14" t="n"/>
      <c r="F149" s="10" t="n"/>
      <c r="G149" s="10" t="n"/>
      <c r="H149" s="10" t="n"/>
    </row>
    <row r="150">
      <c r="A150" s="30" t="n"/>
      <c r="B150" s="10" t="n"/>
      <c r="C150" s="10" t="n"/>
      <c r="D150" s="10" t="n"/>
      <c r="E150" s="14" t="n"/>
      <c r="F150" s="10" t="n"/>
      <c r="G150" s="10" t="n"/>
      <c r="H150" s="10" t="n"/>
    </row>
    <row r="151">
      <c r="A151" s="30" t="n"/>
      <c r="B151" s="10" t="n"/>
      <c r="C151" s="10" t="n"/>
      <c r="D151" s="10" t="n"/>
      <c r="E151" s="14" t="n"/>
      <c r="F151" s="10" t="n"/>
      <c r="G151" s="10" t="n"/>
      <c r="H151" s="10" t="n"/>
    </row>
    <row r="152">
      <c r="A152" s="30" t="n"/>
      <c r="B152" s="10" t="n"/>
      <c r="C152" s="10" t="n"/>
      <c r="D152" s="10" t="n"/>
      <c r="E152" s="14" t="n"/>
      <c r="F152" s="10" t="n"/>
      <c r="G152" s="10" t="n"/>
      <c r="H152" s="10" t="n"/>
    </row>
    <row r="153">
      <c r="A153" s="30" t="n"/>
      <c r="B153" s="10" t="n"/>
      <c r="C153" s="10" t="n"/>
      <c r="D153" s="10" t="n"/>
      <c r="E153" s="14" t="n"/>
      <c r="F153" s="10" t="n"/>
      <c r="G153" s="10" t="n"/>
      <c r="H153" s="10" t="n"/>
    </row>
    <row r="154">
      <c r="A154" s="30" t="n"/>
      <c r="B154" s="10" t="n"/>
      <c r="C154" s="10" t="n"/>
      <c r="D154" s="10" t="n"/>
      <c r="E154" s="14" t="n"/>
      <c r="F154" s="10" t="n"/>
      <c r="G154" s="10" t="n"/>
      <c r="H154" s="10" t="n"/>
    </row>
    <row r="155">
      <c r="A155" s="30" t="n"/>
      <c r="B155" s="10" t="n"/>
      <c r="C155" s="10" t="n"/>
      <c r="D155" s="10" t="n"/>
      <c r="E155" s="14" t="n"/>
      <c r="F155" s="10" t="n"/>
      <c r="G155" s="10" t="n"/>
      <c r="H155" s="10" t="n"/>
    </row>
    <row r="156">
      <c r="A156" s="30" t="n"/>
      <c r="B156" s="10" t="n"/>
      <c r="C156" s="10" t="n"/>
      <c r="D156" s="10" t="n"/>
      <c r="E156" s="14" t="n"/>
      <c r="F156" s="10" t="n"/>
      <c r="G156" s="10" t="n"/>
      <c r="H156" s="10" t="n"/>
    </row>
    <row r="157">
      <c r="A157" s="30" t="n"/>
      <c r="B157" s="10" t="n"/>
      <c r="C157" s="10" t="n"/>
      <c r="D157" s="10" t="n"/>
      <c r="E157" s="14" t="n"/>
      <c r="F157" s="10" t="n"/>
      <c r="G157" s="10" t="n"/>
      <c r="H157" s="10" t="n"/>
    </row>
    <row r="158">
      <c r="A158" s="30" t="n"/>
      <c r="B158" s="10" t="n"/>
      <c r="C158" s="10" t="n"/>
      <c r="D158" s="10" t="n"/>
      <c r="E158" s="14" t="n"/>
      <c r="F158" s="10" t="n"/>
      <c r="G158" s="10" t="n"/>
      <c r="H158" s="10" t="n"/>
    </row>
    <row r="159">
      <c r="A159" s="30" t="n"/>
      <c r="B159" s="10" t="n"/>
      <c r="C159" s="10" t="n"/>
      <c r="D159" s="10" t="n"/>
      <c r="E159" s="14" t="n"/>
      <c r="F159" s="10" t="n"/>
      <c r="G159" s="10" t="n"/>
      <c r="H159" s="10" t="n"/>
    </row>
    <row r="160">
      <c r="A160" s="30" t="n"/>
      <c r="B160" s="10" t="n"/>
      <c r="C160" s="10" t="n"/>
      <c r="D160" s="10" t="n"/>
      <c r="E160" s="14" t="n"/>
      <c r="F160" s="10" t="n"/>
      <c r="G160" s="10" t="n"/>
      <c r="H160" s="10" t="n"/>
    </row>
    <row r="161">
      <c r="A161" s="30" t="n"/>
      <c r="B161" s="10" t="n"/>
      <c r="C161" s="10" t="n"/>
      <c r="D161" s="10" t="n"/>
      <c r="E161" s="14" t="n"/>
      <c r="F161" s="10" t="n"/>
      <c r="G161" s="10" t="n"/>
      <c r="H161" s="10" t="n"/>
    </row>
    <row r="162">
      <c r="A162" s="30" t="n"/>
      <c r="B162" s="10" t="n"/>
      <c r="C162" s="10" t="n"/>
      <c r="D162" s="10" t="n"/>
      <c r="E162" s="14" t="n"/>
      <c r="F162" s="10" t="n"/>
      <c r="G162" s="10" t="n"/>
      <c r="H162" s="10" t="n"/>
    </row>
    <row r="163">
      <c r="A163" s="30" t="n"/>
      <c r="B163" s="10" t="n"/>
      <c r="C163" s="10" t="n"/>
      <c r="D163" s="10" t="n"/>
      <c r="E163" s="14" t="n"/>
      <c r="F163" s="10" t="n"/>
      <c r="G163" s="10" t="n"/>
      <c r="H163" s="10" t="n"/>
    </row>
    <row r="164">
      <c r="A164" s="30" t="n"/>
      <c r="B164" s="10" t="n"/>
      <c r="C164" s="10" t="n"/>
      <c r="D164" s="10" t="n"/>
      <c r="E164" s="14" t="n"/>
      <c r="F164" s="10" t="n"/>
      <c r="G164" s="10" t="n"/>
      <c r="H164" s="10" t="n"/>
    </row>
    <row r="165">
      <c r="A165" s="30" t="n"/>
      <c r="B165" s="10" t="n"/>
      <c r="C165" s="10" t="n"/>
      <c r="D165" s="10" t="n"/>
      <c r="E165" s="14" t="n"/>
      <c r="F165" s="10" t="n"/>
      <c r="G165" s="10" t="n"/>
      <c r="H165" s="10" t="n"/>
    </row>
    <row r="166">
      <c r="A166" s="30" t="n"/>
      <c r="B166" s="10" t="n"/>
      <c r="C166" s="10" t="n"/>
      <c r="D166" s="10" t="n"/>
      <c r="E166" s="14" t="n"/>
      <c r="F166" s="10" t="n"/>
      <c r="G166" s="10" t="n"/>
      <c r="H166" s="10" t="n"/>
    </row>
    <row r="167">
      <c r="A167" s="30" t="n"/>
      <c r="B167" s="10" t="n"/>
      <c r="C167" s="10" t="n"/>
      <c r="D167" s="10" t="n"/>
      <c r="E167" s="14" t="n"/>
      <c r="F167" s="10" t="n"/>
      <c r="G167" s="10" t="n"/>
      <c r="H167" s="10" t="n"/>
    </row>
    <row r="168">
      <c r="A168" s="30" t="n"/>
      <c r="B168" s="10" t="n"/>
      <c r="C168" s="10" t="n"/>
      <c r="D168" s="10" t="n"/>
      <c r="E168" s="14" t="n"/>
      <c r="F168" s="10" t="n"/>
      <c r="G168" s="10" t="n"/>
      <c r="H168" s="10" t="n"/>
    </row>
    <row r="169">
      <c r="A169" s="30" t="n"/>
      <c r="B169" s="10" t="n"/>
      <c r="C169" s="10" t="n"/>
      <c r="D169" s="10" t="n"/>
      <c r="E169" s="14" t="n"/>
      <c r="F169" s="10" t="n"/>
      <c r="G169" s="10" t="n"/>
      <c r="H169" s="10" t="n"/>
    </row>
    <row r="170">
      <c r="A170" s="30" t="n"/>
      <c r="B170" s="10" t="n"/>
      <c r="C170" s="10" t="n"/>
      <c r="D170" s="10" t="n"/>
      <c r="E170" s="14" t="n"/>
      <c r="F170" s="10" t="n"/>
      <c r="G170" s="10" t="n"/>
      <c r="H170" s="10" t="n"/>
    </row>
    <row r="171">
      <c r="A171" s="30" t="n"/>
      <c r="B171" s="10" t="n"/>
      <c r="C171" s="10" t="n"/>
      <c r="D171" s="10" t="n"/>
      <c r="E171" s="14" t="n"/>
      <c r="F171" s="10" t="n"/>
      <c r="G171" s="10" t="n"/>
      <c r="H171" s="10" t="n"/>
    </row>
    <row r="172">
      <c r="A172" s="30" t="n"/>
      <c r="B172" s="10" t="n"/>
      <c r="C172" s="10" t="n"/>
      <c r="D172" s="10" t="n"/>
      <c r="E172" s="14" t="n"/>
      <c r="F172" s="10" t="n"/>
      <c r="G172" s="10" t="n"/>
      <c r="H172" s="10" t="n"/>
    </row>
    <row r="173">
      <c r="A173" s="30" t="n"/>
      <c r="B173" s="10" t="n"/>
      <c r="C173" s="10" t="n"/>
      <c r="D173" s="10" t="n"/>
      <c r="E173" s="14" t="n"/>
      <c r="F173" s="10" t="n"/>
      <c r="G173" s="10" t="n"/>
      <c r="H173" s="10" t="n"/>
    </row>
    <row r="174">
      <c r="A174" s="30" t="n"/>
      <c r="B174" s="10" t="n"/>
      <c r="C174" s="10" t="n"/>
      <c r="D174" s="10" t="n"/>
      <c r="E174" s="14" t="n"/>
      <c r="F174" s="10" t="n"/>
      <c r="G174" s="10" t="n"/>
      <c r="H174" s="10" t="n"/>
    </row>
    <row r="175">
      <c r="A175" s="30" t="n"/>
      <c r="B175" s="10" t="n"/>
      <c r="C175" s="10" t="n"/>
      <c r="D175" s="10" t="n"/>
      <c r="E175" s="14" t="n"/>
      <c r="F175" s="10" t="n"/>
      <c r="G175" s="10" t="n"/>
      <c r="H175" s="10" t="n"/>
    </row>
    <row r="176">
      <c r="A176" s="30" t="n"/>
      <c r="B176" s="10" t="n"/>
      <c r="C176" s="10" t="n"/>
      <c r="D176" s="10" t="n"/>
      <c r="E176" s="14" t="n"/>
      <c r="F176" s="10" t="n"/>
      <c r="G176" s="10" t="n"/>
      <c r="H176" s="10" t="n"/>
    </row>
    <row r="177">
      <c r="A177" s="30" t="n"/>
      <c r="B177" s="10" t="n"/>
      <c r="C177" s="10" t="n"/>
      <c r="D177" s="10" t="n"/>
      <c r="E177" s="14" t="n"/>
      <c r="F177" s="10" t="n"/>
      <c r="G177" s="10" t="n"/>
      <c r="H177" s="10" t="n"/>
    </row>
    <row r="178">
      <c r="A178" s="30" t="n"/>
      <c r="B178" s="10" t="n"/>
      <c r="C178" s="10" t="n"/>
      <c r="D178" s="10" t="n"/>
      <c r="E178" s="14" t="n"/>
      <c r="F178" s="10" t="n"/>
      <c r="G178" s="10" t="n"/>
      <c r="H178" s="10" t="n"/>
    </row>
    <row r="179">
      <c r="A179" s="30" t="n"/>
      <c r="B179" s="10" t="n"/>
      <c r="C179" s="10" t="n"/>
      <c r="D179" s="10" t="n"/>
      <c r="E179" s="14" t="n"/>
      <c r="F179" s="10" t="n"/>
      <c r="G179" s="10" t="n"/>
      <c r="H179" s="10" t="n"/>
    </row>
    <row r="180">
      <c r="A180" s="30" t="n"/>
      <c r="B180" s="10" t="n"/>
      <c r="C180" s="10" t="n"/>
      <c r="D180" s="10" t="n"/>
      <c r="E180" s="14" t="n"/>
      <c r="F180" s="10" t="n"/>
      <c r="G180" s="10" t="n"/>
      <c r="H180" s="10" t="n"/>
    </row>
    <row r="181">
      <c r="A181" s="30" t="n"/>
      <c r="B181" s="10" t="n"/>
      <c r="C181" s="10" t="n"/>
      <c r="D181" s="10" t="n"/>
      <c r="E181" s="14" t="n"/>
      <c r="F181" s="10" t="n"/>
      <c r="G181" s="10" t="n"/>
      <c r="H181" s="10" t="n"/>
    </row>
    <row r="182">
      <c r="A182" s="30" t="n"/>
      <c r="B182" s="10" t="n"/>
      <c r="C182" s="10" t="n"/>
      <c r="D182" s="10" t="n"/>
      <c r="E182" s="14" t="n"/>
      <c r="F182" s="10" t="n"/>
      <c r="G182" s="10" t="n"/>
      <c r="H182" s="10" t="n"/>
    </row>
    <row r="183">
      <c r="A183" s="30" t="n"/>
      <c r="B183" s="10" t="n"/>
      <c r="C183" s="10" t="n"/>
      <c r="D183" s="10" t="n"/>
      <c r="E183" s="14" t="n"/>
      <c r="F183" s="10" t="n"/>
      <c r="G183" s="10" t="n"/>
      <c r="H183" s="10" t="n"/>
    </row>
    <row r="184">
      <c r="A184" s="30" t="n"/>
      <c r="B184" s="10" t="n"/>
      <c r="C184" s="10" t="n"/>
      <c r="D184" s="10" t="n"/>
      <c r="E184" s="14" t="n"/>
      <c r="F184" s="10" t="n"/>
      <c r="G184" s="10" t="n"/>
      <c r="H184" s="10" t="n"/>
    </row>
    <row r="185">
      <c r="A185" s="30" t="n"/>
      <c r="B185" s="10" t="n"/>
      <c r="C185" s="10" t="n"/>
      <c r="D185" s="10" t="n"/>
      <c r="E185" s="14" t="n"/>
      <c r="F185" s="10" t="n"/>
      <c r="G185" s="10" t="n"/>
      <c r="H185" s="10" t="n"/>
    </row>
    <row r="186">
      <c r="A186" s="30" t="n"/>
      <c r="B186" s="10" t="n"/>
      <c r="C186" s="10" t="n"/>
      <c r="D186" s="10" t="n"/>
      <c r="E186" s="14" t="n"/>
      <c r="F186" s="10" t="n"/>
      <c r="G186" s="10" t="n"/>
      <c r="H186" s="10" t="n"/>
    </row>
    <row r="187">
      <c r="A187" s="30" t="n"/>
      <c r="B187" s="10" t="n"/>
      <c r="C187" s="10" t="n"/>
      <c r="D187" s="10" t="n"/>
      <c r="E187" s="14" t="n"/>
      <c r="F187" s="10" t="n"/>
      <c r="G187" s="10" t="n"/>
      <c r="H187" s="10" t="n"/>
    </row>
    <row r="188">
      <c r="A188" s="30" t="n"/>
      <c r="B188" s="10" t="n"/>
      <c r="C188" s="10" t="n"/>
      <c r="D188" s="10" t="n"/>
      <c r="E188" s="14" t="n"/>
      <c r="F188" s="10" t="n"/>
      <c r="G188" s="10" t="n"/>
      <c r="H188" s="10" t="n"/>
    </row>
    <row r="189">
      <c r="A189" s="30" t="n"/>
      <c r="B189" s="10" t="n"/>
      <c r="C189" s="10" t="n"/>
      <c r="D189" s="10" t="n"/>
      <c r="E189" s="14" t="n"/>
      <c r="F189" s="10" t="n"/>
      <c r="G189" s="10" t="n"/>
      <c r="H189" s="10" t="n"/>
    </row>
    <row r="190">
      <c r="A190" s="30" t="n"/>
      <c r="B190" s="10" t="n"/>
      <c r="C190" s="10" t="n"/>
      <c r="D190" s="10" t="n"/>
      <c r="E190" s="14" t="n"/>
      <c r="F190" s="10" t="n"/>
      <c r="G190" s="10" t="n"/>
      <c r="H190" s="10" t="n"/>
    </row>
    <row r="191">
      <c r="A191" s="30" t="n"/>
      <c r="B191" s="10" t="n"/>
      <c r="C191" s="10" t="n"/>
      <c r="D191" s="10" t="n"/>
      <c r="E191" s="14" t="n"/>
      <c r="F191" s="10" t="n"/>
      <c r="G191" s="10" t="n"/>
      <c r="H191" s="10" t="n"/>
    </row>
    <row r="192">
      <c r="A192" s="30" t="n"/>
      <c r="B192" s="10" t="n"/>
      <c r="C192" s="10" t="n"/>
      <c r="D192" s="10" t="n"/>
      <c r="E192" s="14" t="n"/>
      <c r="F192" s="10" t="n"/>
      <c r="G192" s="10" t="n"/>
      <c r="H192" s="10" t="n"/>
    </row>
    <row r="193">
      <c r="A193" s="30" t="n"/>
      <c r="B193" s="10" t="n"/>
      <c r="C193" s="10" t="n"/>
      <c r="D193" s="10" t="n"/>
      <c r="E193" s="14" t="n"/>
      <c r="F193" s="10" t="n"/>
      <c r="G193" s="10" t="n"/>
      <c r="H193" s="10" t="n"/>
    </row>
    <row r="194">
      <c r="A194" s="30" t="n"/>
      <c r="B194" s="10" t="n"/>
      <c r="C194" s="10" t="n"/>
      <c r="D194" s="10" t="n"/>
      <c r="E194" s="14" t="n"/>
      <c r="F194" s="10" t="n"/>
      <c r="G194" s="10" t="n"/>
      <c r="H194" s="10" t="n"/>
    </row>
    <row r="195">
      <c r="A195" s="30" t="n"/>
      <c r="B195" s="10" t="n"/>
      <c r="C195" s="10" t="n"/>
      <c r="D195" s="10" t="n"/>
      <c r="E195" s="14" t="n"/>
      <c r="F195" s="10" t="n"/>
      <c r="G195" s="10" t="n"/>
      <c r="H195" s="10" t="n"/>
    </row>
    <row r="196">
      <c r="A196" s="30" t="n"/>
      <c r="B196" s="10" t="n"/>
      <c r="C196" s="10" t="n"/>
      <c r="D196" s="10" t="n"/>
      <c r="E196" s="14" t="n"/>
      <c r="F196" s="10" t="n"/>
      <c r="G196" s="10" t="n"/>
      <c r="H196" s="10" t="n"/>
    </row>
    <row r="197">
      <c r="A197" s="30" t="n"/>
      <c r="B197" s="10" t="n"/>
      <c r="C197" s="10" t="n"/>
      <c r="D197" s="10" t="n"/>
      <c r="E197" s="14" t="n"/>
      <c r="F197" s="10" t="n"/>
      <c r="G197" s="10" t="n"/>
      <c r="H197" s="10" t="n"/>
    </row>
    <row r="198">
      <c r="A198" s="30" t="n"/>
      <c r="B198" s="10" t="n"/>
      <c r="C198" s="10" t="n"/>
      <c r="D198" s="10" t="n"/>
      <c r="E198" s="14" t="n"/>
      <c r="F198" s="10" t="n"/>
      <c r="G198" s="10" t="n"/>
      <c r="H198" s="10" t="n"/>
    </row>
    <row r="199">
      <c r="A199" s="30" t="n"/>
      <c r="B199" s="10" t="n"/>
      <c r="C199" s="10" t="n"/>
      <c r="D199" s="10" t="n"/>
      <c r="E199" s="14" t="n"/>
      <c r="F199" s="10" t="n"/>
      <c r="G199" s="10" t="n"/>
      <c r="H199" s="10" t="n"/>
    </row>
    <row r="200">
      <c r="A200" s="30" t="n"/>
      <c r="B200" s="10" t="n"/>
      <c r="C200" s="10" t="n"/>
      <c r="D200" s="10" t="n"/>
      <c r="E200" s="14" t="n"/>
      <c r="F200" s="10" t="n"/>
      <c r="G200" s="10" t="n"/>
      <c r="H200" s="10" t="n"/>
    </row>
    <row r="201">
      <c r="A201" s="30" t="n"/>
      <c r="B201" s="10" t="n"/>
      <c r="C201" s="10" t="n"/>
      <c r="D201" s="10" t="n"/>
      <c r="E201" s="14" t="n"/>
      <c r="F201" s="10" t="n"/>
      <c r="G201" s="10" t="n"/>
      <c r="H201" s="10" t="n"/>
    </row>
    <row r="202">
      <c r="A202" s="30" t="n"/>
      <c r="B202" s="10" t="n"/>
      <c r="C202" s="10" t="n"/>
      <c r="D202" s="10" t="n"/>
      <c r="E202" s="14" t="n"/>
      <c r="F202" s="10" t="n"/>
      <c r="G202" s="10" t="n"/>
      <c r="H202" s="10" t="n"/>
    </row>
    <row r="203">
      <c r="A203" s="30" t="n"/>
      <c r="B203" s="10" t="n"/>
      <c r="C203" s="10" t="n"/>
      <c r="D203" s="10" t="n"/>
      <c r="E203" s="14" t="n"/>
      <c r="F203" s="10" t="n"/>
      <c r="G203" s="10" t="n"/>
      <c r="H203" s="10" t="n"/>
    </row>
    <row r="204">
      <c r="A204" s="30" t="n"/>
      <c r="B204" s="10" t="n"/>
      <c r="C204" s="10" t="n"/>
      <c r="D204" s="10" t="n"/>
      <c r="E204" s="14" t="n"/>
      <c r="F204" s="10" t="n"/>
      <c r="G204" s="10" t="n"/>
      <c r="H204" s="10" t="n"/>
    </row>
    <row r="205">
      <c r="A205" s="30" t="n"/>
      <c r="B205" s="10" t="n"/>
      <c r="C205" s="10" t="n"/>
      <c r="D205" s="10" t="n"/>
      <c r="E205" s="14" t="n"/>
      <c r="F205" s="10" t="n"/>
      <c r="G205" s="10" t="n"/>
      <c r="H205" s="10" t="n"/>
    </row>
    <row r="206">
      <c r="A206" s="30" t="n"/>
      <c r="B206" s="10" t="n"/>
      <c r="C206" s="10" t="n"/>
      <c r="D206" s="10" t="n"/>
      <c r="E206" s="14" t="n"/>
      <c r="F206" s="10" t="n"/>
      <c r="G206" s="10" t="n"/>
      <c r="H206" s="10" t="n"/>
    </row>
    <row r="207">
      <c r="A207" s="30" t="n"/>
      <c r="B207" s="10" t="n"/>
      <c r="C207" s="10" t="n"/>
      <c r="D207" s="10" t="n"/>
      <c r="E207" s="14" t="n"/>
      <c r="F207" s="10" t="n"/>
      <c r="G207" s="10" t="n"/>
      <c r="H207" s="10" t="n"/>
    </row>
    <row r="208">
      <c r="A208" s="30" t="n"/>
      <c r="B208" s="10" t="n"/>
      <c r="C208" s="10" t="n"/>
      <c r="D208" s="10" t="n"/>
      <c r="E208" s="14" t="n"/>
      <c r="F208" s="10" t="n"/>
      <c r="G208" s="10" t="n"/>
      <c r="H208" s="10" t="n"/>
    </row>
    <row r="209">
      <c r="A209" s="30" t="n"/>
      <c r="B209" s="10" t="n"/>
      <c r="C209" s="10" t="n"/>
      <c r="D209" s="10" t="n"/>
      <c r="E209" s="14" t="n"/>
      <c r="F209" s="10" t="n"/>
      <c r="G209" s="10" t="n"/>
      <c r="H209" s="10" t="n"/>
    </row>
    <row r="210">
      <c r="A210" s="30" t="n"/>
      <c r="B210" s="10" t="n"/>
      <c r="C210" s="10" t="n"/>
      <c r="D210" s="10" t="n"/>
      <c r="E210" s="14" t="n"/>
      <c r="F210" s="10" t="n"/>
      <c r="G210" s="10" t="n"/>
      <c r="H210" s="10" t="n"/>
    </row>
    <row r="211">
      <c r="A211" s="30" t="n"/>
      <c r="B211" s="10" t="n"/>
      <c r="C211" s="10" t="n"/>
      <c r="D211" s="10" t="n"/>
      <c r="E211" s="14" t="n"/>
      <c r="F211" s="10" t="n"/>
      <c r="G211" s="10" t="n"/>
      <c r="H211" s="10" t="n"/>
    </row>
    <row r="212">
      <c r="A212" s="30" t="n"/>
      <c r="B212" s="10" t="n"/>
      <c r="C212" s="10" t="n"/>
      <c r="D212" s="10" t="n"/>
      <c r="E212" s="14" t="n"/>
      <c r="F212" s="10" t="n"/>
      <c r="G212" s="10" t="n"/>
      <c r="H212" s="10" t="n"/>
    </row>
    <row r="213">
      <c r="A213" s="30" t="n"/>
      <c r="B213" s="10" t="n"/>
      <c r="C213" s="10" t="n"/>
      <c r="D213" s="10" t="n"/>
      <c r="E213" s="14" t="n"/>
      <c r="F213" s="10" t="n"/>
      <c r="G213" s="10" t="n"/>
      <c r="H213" s="10" t="n"/>
    </row>
    <row r="214">
      <c r="A214" s="30" t="n"/>
      <c r="B214" s="10" t="n"/>
      <c r="C214" s="10" t="n"/>
      <c r="D214" s="10" t="n"/>
      <c r="E214" s="14" t="n"/>
      <c r="F214" s="10" t="n"/>
      <c r="G214" s="10" t="n"/>
      <c r="H214" s="10" t="n"/>
    </row>
    <row r="215">
      <c r="A215" s="30" t="n"/>
      <c r="B215" s="10" t="n"/>
      <c r="C215" s="10" t="n"/>
      <c r="D215" s="10" t="n"/>
      <c r="E215" s="14" t="n"/>
      <c r="F215" s="10" t="n"/>
      <c r="G215" s="10" t="n"/>
      <c r="H215" s="10" t="n"/>
    </row>
    <row r="216">
      <c r="A216" s="30" t="n"/>
      <c r="B216" s="10" t="n"/>
      <c r="C216" s="10" t="n"/>
      <c r="D216" s="10" t="n"/>
      <c r="E216" s="14" t="n"/>
      <c r="F216" s="10" t="n"/>
      <c r="G216" s="10" t="n"/>
      <c r="H216" s="10" t="n"/>
    </row>
    <row r="217">
      <c r="A217" s="30" t="n"/>
      <c r="B217" s="10" t="n"/>
      <c r="C217" s="10" t="n"/>
      <c r="D217" s="10" t="n"/>
      <c r="E217" s="14" t="n"/>
      <c r="F217" s="10" t="n"/>
      <c r="G217" s="10" t="n"/>
      <c r="H217" s="10" t="n"/>
    </row>
    <row r="218">
      <c r="A218" s="30" t="n"/>
      <c r="B218" s="10" t="n"/>
      <c r="C218" s="10" t="n"/>
      <c r="D218" s="10" t="n"/>
      <c r="E218" s="14" t="n"/>
      <c r="F218" s="10" t="n"/>
      <c r="G218" s="10" t="n"/>
      <c r="H218" s="10" t="n"/>
    </row>
    <row r="219">
      <c r="A219" s="30" t="n"/>
      <c r="B219" s="10" t="n"/>
      <c r="C219" s="10" t="n"/>
      <c r="D219" s="10" t="n"/>
      <c r="E219" s="14" t="n"/>
      <c r="F219" s="10" t="n"/>
      <c r="G219" s="10" t="n"/>
      <c r="H219" s="10" t="n"/>
    </row>
    <row r="220">
      <c r="A220" s="30" t="n"/>
      <c r="B220" s="10" t="n"/>
      <c r="C220" s="10" t="n"/>
      <c r="D220" s="10" t="n"/>
      <c r="E220" s="14" t="n"/>
      <c r="F220" s="10" t="n"/>
      <c r="G220" s="10" t="n"/>
      <c r="H220" s="10" t="n"/>
    </row>
    <row r="221">
      <c r="A221" s="30" t="n"/>
      <c r="B221" s="10" t="n"/>
      <c r="C221" s="10" t="n"/>
      <c r="D221" s="10" t="n"/>
      <c r="E221" s="14" t="n"/>
      <c r="F221" s="10" t="n"/>
      <c r="G221" s="10" t="n"/>
      <c r="H221" s="10" t="n"/>
    </row>
    <row r="222">
      <c r="A222" s="30" t="n"/>
      <c r="B222" s="10" t="n"/>
      <c r="C222" s="10" t="n"/>
      <c r="D222" s="10" t="n"/>
      <c r="E222" s="14" t="n"/>
      <c r="F222" s="10" t="n"/>
      <c r="G222" s="10" t="n"/>
      <c r="H222" s="10" t="n"/>
    </row>
    <row r="223">
      <c r="A223" s="30" t="n"/>
      <c r="B223" s="10" t="n"/>
      <c r="C223" s="10" t="n"/>
      <c r="D223" s="10" t="n"/>
      <c r="E223" s="14" t="n"/>
      <c r="F223" s="10" t="n"/>
      <c r="G223" s="10" t="n"/>
      <c r="H223" s="10" t="n"/>
    </row>
    <row r="224">
      <c r="A224" s="30" t="n"/>
      <c r="B224" s="10" t="n"/>
      <c r="C224" s="10" t="n"/>
      <c r="D224" s="10" t="n"/>
      <c r="E224" s="14" t="n"/>
      <c r="F224" s="10" t="n"/>
      <c r="G224" s="10" t="n"/>
      <c r="H224" s="10" t="n"/>
    </row>
    <row r="225">
      <c r="A225" s="30" t="n"/>
      <c r="B225" s="10" t="n"/>
      <c r="C225" s="10" t="n"/>
      <c r="D225" s="10" t="n"/>
      <c r="E225" s="14" t="n"/>
      <c r="F225" s="10" t="n"/>
      <c r="G225" s="10" t="n"/>
      <c r="H225" s="10" t="n"/>
    </row>
    <row r="226">
      <c r="A226" s="30" t="n"/>
      <c r="B226" s="10" t="n"/>
      <c r="C226" s="10" t="n"/>
      <c r="D226" s="10" t="n"/>
      <c r="E226" s="14" t="n"/>
      <c r="F226" s="10" t="n"/>
      <c r="G226" s="10" t="n"/>
      <c r="H226" s="10" t="n"/>
    </row>
    <row r="227">
      <c r="A227" s="30" t="n"/>
      <c r="B227" s="10" t="n"/>
      <c r="C227" s="10" t="n"/>
      <c r="D227" s="10" t="n"/>
      <c r="E227" s="14" t="n"/>
      <c r="F227" s="10" t="n"/>
      <c r="G227" s="10" t="n"/>
      <c r="H227" s="10" t="n"/>
    </row>
    <row r="228">
      <c r="A228" s="30" t="n"/>
      <c r="B228" s="10" t="n"/>
      <c r="C228" s="10" t="n"/>
      <c r="D228" s="10" t="n"/>
      <c r="E228" s="14" t="n"/>
      <c r="F228" s="10" t="n"/>
      <c r="G228" s="10" t="n"/>
      <c r="H228" s="10" t="n"/>
    </row>
    <row r="229">
      <c r="A229" s="30" t="n"/>
      <c r="B229" s="10" t="n"/>
      <c r="C229" s="10" t="n"/>
      <c r="D229" s="10" t="n"/>
      <c r="E229" s="14" t="n"/>
      <c r="F229" s="10" t="n"/>
      <c r="G229" s="10" t="n"/>
      <c r="H229" s="10" t="n"/>
    </row>
    <row r="230">
      <c r="A230" s="30" t="n"/>
      <c r="B230" s="10" t="n"/>
      <c r="C230" s="10" t="n"/>
      <c r="D230" s="10" t="n"/>
      <c r="E230" s="14" t="n"/>
      <c r="F230" s="10" t="n"/>
      <c r="G230" s="10" t="n"/>
      <c r="H230" s="10" t="n"/>
    </row>
    <row r="231">
      <c r="A231" s="30" t="n"/>
      <c r="B231" s="10" t="n"/>
      <c r="C231" s="10" t="n"/>
      <c r="D231" s="10" t="n"/>
      <c r="E231" s="14" t="n"/>
      <c r="F231" s="10" t="n"/>
      <c r="G231" s="10" t="n"/>
      <c r="H231" s="10" t="n"/>
    </row>
    <row r="232">
      <c r="A232" s="30" t="n"/>
      <c r="B232" s="10" t="n"/>
      <c r="C232" s="10" t="n"/>
      <c r="D232" s="10" t="n"/>
      <c r="E232" s="14" t="n"/>
      <c r="F232" s="10" t="n"/>
      <c r="G232" s="10" t="n"/>
      <c r="H232" s="10" t="n"/>
    </row>
    <row r="233">
      <c r="A233" s="30" t="n"/>
      <c r="B233" s="10" t="n"/>
      <c r="C233" s="10" t="n"/>
      <c r="D233" s="10" t="n"/>
      <c r="E233" s="14" t="n"/>
      <c r="F233" s="10" t="n"/>
      <c r="G233" s="10" t="n"/>
      <c r="H233" s="10" t="n"/>
    </row>
    <row r="234">
      <c r="A234" s="30" t="n"/>
      <c r="B234" s="10" t="n"/>
      <c r="C234" s="10" t="n"/>
      <c r="D234" s="10" t="n"/>
      <c r="E234" s="14" t="n"/>
      <c r="F234" s="10" t="n"/>
      <c r="G234" s="10" t="n"/>
      <c r="H234" s="10" t="n"/>
    </row>
    <row r="235">
      <c r="A235" s="30" t="n"/>
      <c r="B235" s="10" t="n"/>
      <c r="C235" s="10" t="n"/>
      <c r="D235" s="10" t="n"/>
      <c r="E235" s="14" t="n"/>
      <c r="F235" s="10" t="n"/>
      <c r="G235" s="10" t="n"/>
      <c r="H235" s="10" t="n"/>
    </row>
    <row r="236">
      <c r="A236" s="30" t="n"/>
      <c r="B236" s="10" t="n"/>
      <c r="C236" s="10" t="n"/>
      <c r="D236" s="10" t="n"/>
      <c r="E236" s="14" t="n"/>
      <c r="F236" s="10" t="n"/>
      <c r="G236" s="10" t="n"/>
      <c r="H236" s="10" t="n"/>
    </row>
    <row r="237">
      <c r="A237" s="30" t="n"/>
      <c r="B237" s="10" t="n"/>
      <c r="C237" s="10" t="n"/>
      <c r="D237" s="10" t="n"/>
      <c r="E237" s="14" t="n"/>
      <c r="F237" s="10" t="n"/>
      <c r="G237" s="10" t="n"/>
      <c r="H237" s="10" t="n"/>
    </row>
    <row r="238">
      <c r="A238" s="30" t="n"/>
      <c r="B238" s="10" t="n"/>
      <c r="C238" s="10" t="n"/>
      <c r="D238" s="10" t="n"/>
      <c r="E238" s="14" t="n"/>
      <c r="F238" s="10" t="n"/>
      <c r="G238" s="10" t="n"/>
      <c r="H238" s="10" t="n"/>
    </row>
    <row r="239">
      <c r="A239" s="30" t="n"/>
      <c r="B239" s="10" t="n"/>
      <c r="C239" s="10" t="n"/>
      <c r="D239" s="10" t="n"/>
      <c r="E239" s="14" t="n"/>
      <c r="F239" s="10" t="n"/>
      <c r="G239" s="10" t="n"/>
      <c r="H239" s="10" t="n"/>
    </row>
    <row r="240">
      <c r="A240" s="30" t="n"/>
      <c r="B240" s="10" t="n"/>
      <c r="C240" s="10" t="n"/>
      <c r="D240" s="10" t="n"/>
      <c r="E240" s="14" t="n"/>
      <c r="F240" s="10" t="n"/>
      <c r="G240" s="10" t="n"/>
      <c r="H240" s="10" t="n"/>
    </row>
    <row r="241">
      <c r="A241" s="30" t="n"/>
      <c r="B241" s="10" t="n"/>
      <c r="C241" s="10" t="n"/>
      <c r="D241" s="10" t="n"/>
      <c r="E241" s="14" t="n"/>
      <c r="F241" s="10" t="n"/>
      <c r="G241" s="10" t="n"/>
      <c r="H241" s="10" t="n"/>
    </row>
    <row r="242">
      <c r="A242" s="30" t="n"/>
      <c r="B242" s="10" t="n"/>
      <c r="C242" s="10" t="n"/>
      <c r="D242" s="10" t="n"/>
      <c r="E242" s="14" t="n"/>
      <c r="F242" s="10" t="n"/>
      <c r="G242" s="10" t="n"/>
      <c r="H242" s="10" t="n"/>
    </row>
    <row r="243">
      <c r="A243" s="30" t="n"/>
      <c r="B243" s="10" t="n"/>
      <c r="C243" s="10" t="n"/>
      <c r="D243" s="10" t="n"/>
      <c r="E243" s="14" t="n"/>
      <c r="F243" s="10" t="n"/>
      <c r="G243" s="10" t="n"/>
      <c r="H243" s="10" t="n"/>
    </row>
    <row r="244">
      <c r="A244" s="30" t="n"/>
      <c r="B244" s="10" t="n"/>
      <c r="C244" s="10" t="n"/>
      <c r="D244" s="10" t="n"/>
      <c r="E244" s="14" t="n"/>
      <c r="F244" s="10" t="n"/>
      <c r="G244" s="10" t="n"/>
      <c r="H244" s="10" t="n"/>
    </row>
    <row r="245">
      <c r="A245" s="30" t="n"/>
      <c r="B245" s="10" t="n"/>
      <c r="C245" s="10" t="n"/>
      <c r="D245" s="10" t="n"/>
      <c r="E245" s="14" t="n"/>
      <c r="F245" s="10" t="n"/>
      <c r="G245" s="10" t="n"/>
      <c r="H245" s="10" t="n"/>
    </row>
    <row r="246">
      <c r="A246" s="30" t="n"/>
      <c r="B246" s="10" t="n"/>
      <c r="C246" s="10" t="n"/>
      <c r="D246" s="10" t="n"/>
      <c r="E246" s="14" t="n"/>
      <c r="F246" s="10" t="n"/>
      <c r="G246" s="10" t="n"/>
      <c r="H246" s="10" t="n"/>
    </row>
    <row r="247">
      <c r="A247" s="30" t="n"/>
      <c r="B247" s="10" t="n"/>
      <c r="C247" s="10" t="n"/>
      <c r="D247" s="10" t="n"/>
      <c r="E247" s="14" t="n"/>
      <c r="F247" s="10" t="n"/>
      <c r="G247" s="10" t="n"/>
      <c r="H247" s="10" t="n"/>
    </row>
    <row r="248">
      <c r="A248" s="30" t="n"/>
      <c r="B248" s="10" t="n"/>
      <c r="C248" s="10" t="n"/>
      <c r="D248" s="10" t="n"/>
      <c r="E248" s="14" t="n"/>
      <c r="F248" s="10" t="n"/>
      <c r="G248" s="10" t="n"/>
      <c r="H248" s="10" t="n"/>
    </row>
    <row r="249">
      <c r="A249" s="30" t="n"/>
      <c r="B249" s="10" t="n"/>
      <c r="C249" s="10" t="n"/>
      <c r="D249" s="10" t="n"/>
      <c r="E249" s="14" t="n"/>
      <c r="F249" s="10" t="n"/>
      <c r="G249" s="10" t="n"/>
      <c r="H249" s="10" t="n"/>
    </row>
    <row r="250">
      <c r="A250" s="30" t="n"/>
      <c r="B250" s="10" t="n"/>
      <c r="C250" s="10" t="n"/>
      <c r="D250" s="10" t="n"/>
      <c r="E250" s="14" t="n"/>
      <c r="F250" s="10" t="n"/>
      <c r="G250" s="10" t="n"/>
      <c r="H250" s="10" t="n"/>
    </row>
    <row r="251">
      <c r="A251" s="30" t="n"/>
      <c r="B251" s="10" t="n"/>
      <c r="C251" s="10" t="n"/>
      <c r="D251" s="10" t="n"/>
      <c r="E251" s="14" t="n"/>
      <c r="F251" s="10" t="n"/>
      <c r="G251" s="10" t="n"/>
      <c r="H251" s="10" t="n"/>
    </row>
    <row r="252">
      <c r="A252" s="30" t="n"/>
      <c r="B252" s="10" t="n"/>
      <c r="C252" s="10" t="n"/>
      <c r="D252" s="10" t="n"/>
      <c r="E252" s="14" t="n"/>
      <c r="F252" s="10" t="n"/>
      <c r="G252" s="10" t="n"/>
      <c r="H252" s="10" t="n"/>
    </row>
    <row r="253">
      <c r="A253" s="30" t="n"/>
      <c r="B253" s="10" t="n"/>
      <c r="C253" s="10" t="n"/>
      <c r="D253" s="10" t="n"/>
      <c r="E253" s="14" t="n"/>
      <c r="F253" s="10" t="n"/>
      <c r="G253" s="10" t="n"/>
      <c r="H253" s="10" t="n"/>
    </row>
    <row r="254">
      <c r="A254" s="30" t="n"/>
      <c r="B254" s="10" t="n"/>
      <c r="C254" s="10" t="n"/>
      <c r="D254" s="10" t="n"/>
      <c r="E254" s="14" t="n"/>
      <c r="F254" s="10" t="n"/>
      <c r="G254" s="10" t="n"/>
      <c r="H254" s="10" t="n"/>
    </row>
    <row r="255">
      <c r="A255" s="30" t="n"/>
      <c r="B255" s="10" t="n"/>
      <c r="C255" s="10" t="n"/>
      <c r="D255" s="10" t="n"/>
      <c r="E255" s="14" t="n"/>
      <c r="F255" s="10" t="n"/>
      <c r="G255" s="10" t="n"/>
      <c r="H255" s="10" t="n"/>
    </row>
    <row r="256">
      <c r="A256" s="30" t="n"/>
      <c r="B256" s="10" t="n"/>
      <c r="C256" s="10" t="n"/>
      <c r="D256" s="10" t="n"/>
      <c r="E256" s="14" t="n"/>
      <c r="F256" s="10" t="n"/>
      <c r="G256" s="10" t="n"/>
      <c r="H256" s="10" t="n"/>
    </row>
    <row r="257">
      <c r="A257" s="30" t="n"/>
      <c r="B257" s="10" t="n"/>
      <c r="C257" s="10" t="n"/>
      <c r="D257" s="10" t="n"/>
      <c r="E257" s="14" t="n"/>
      <c r="F257" s="10" t="n"/>
      <c r="G257" s="10" t="n"/>
      <c r="H257" s="10" t="n"/>
    </row>
    <row r="258">
      <c r="A258" s="30" t="n"/>
      <c r="B258" s="10" t="n"/>
      <c r="C258" s="10" t="n"/>
      <c r="D258" s="10" t="n"/>
      <c r="E258" s="14" t="n"/>
      <c r="F258" s="10" t="n"/>
      <c r="G258" s="10" t="n"/>
      <c r="H258" s="10" t="n"/>
    </row>
    <row r="259">
      <c r="A259" s="30" t="n"/>
      <c r="B259" s="10" t="n"/>
      <c r="C259" s="10" t="n"/>
      <c r="D259" s="10" t="n"/>
      <c r="E259" s="14" t="n"/>
      <c r="F259" s="10" t="n"/>
      <c r="G259" s="10" t="n"/>
      <c r="H259" s="10" t="n"/>
    </row>
    <row r="260">
      <c r="A260" s="30" t="n"/>
      <c r="B260" s="10" t="n"/>
      <c r="C260" s="10" t="n"/>
      <c r="D260" s="10" t="n"/>
      <c r="E260" s="14" t="n"/>
      <c r="F260" s="10" t="n"/>
      <c r="G260" s="10" t="n"/>
      <c r="H260" s="10" t="n"/>
    </row>
    <row r="261">
      <c r="A261" s="30" t="n"/>
      <c r="B261" s="10" t="n"/>
      <c r="C261" s="10" t="n"/>
      <c r="D261" s="10" t="n"/>
      <c r="E261" s="14" t="n"/>
      <c r="F261" s="10" t="n"/>
      <c r="G261" s="10" t="n"/>
      <c r="H261" s="10" t="n"/>
    </row>
    <row r="262">
      <c r="A262" s="30" t="n"/>
      <c r="B262" s="10" t="n"/>
      <c r="C262" s="10" t="n"/>
      <c r="D262" s="10" t="n"/>
      <c r="E262" s="14" t="n"/>
      <c r="F262" s="10" t="n"/>
      <c r="G262" s="10" t="n"/>
      <c r="H262" s="10" t="n"/>
    </row>
    <row r="263">
      <c r="A263" s="30" t="n"/>
      <c r="B263" s="10" t="n"/>
      <c r="C263" s="10" t="n"/>
      <c r="D263" s="10" t="n"/>
      <c r="E263" s="14" t="n"/>
      <c r="F263" s="10" t="n"/>
      <c r="G263" s="10" t="n"/>
      <c r="H263" s="10" t="n"/>
    </row>
    <row r="264">
      <c r="A264" s="30" t="n"/>
      <c r="B264" s="10" t="n"/>
      <c r="C264" s="10" t="n"/>
      <c r="D264" s="10" t="n"/>
      <c r="E264" s="14" t="n"/>
      <c r="F264" s="10" t="n"/>
      <c r="G264" s="10" t="n"/>
      <c r="H264" s="10" t="n"/>
    </row>
    <row r="265">
      <c r="A265" s="30" t="n"/>
      <c r="B265" s="10" t="n"/>
      <c r="C265" s="10" t="n"/>
      <c r="D265" s="10" t="n"/>
      <c r="E265" s="14" t="n"/>
      <c r="F265" s="10" t="n"/>
      <c r="G265" s="10" t="n"/>
      <c r="H265" s="10" t="n"/>
    </row>
    <row r="266">
      <c r="A266" s="30" t="n"/>
      <c r="B266" s="10" t="n"/>
      <c r="C266" s="10" t="n"/>
      <c r="D266" s="10" t="n"/>
      <c r="E266" s="14" t="n"/>
      <c r="F266" s="10" t="n"/>
      <c r="G266" s="10" t="n"/>
      <c r="H266" s="10" t="n"/>
    </row>
    <row r="267">
      <c r="A267" s="30" t="n"/>
      <c r="B267" s="10" t="n"/>
      <c r="C267" s="10" t="n"/>
      <c r="D267" s="10" t="n"/>
      <c r="E267" s="14" t="n"/>
      <c r="F267" s="10" t="n"/>
      <c r="G267" s="10" t="n"/>
      <c r="H267" s="10" t="n"/>
    </row>
    <row r="268">
      <c r="A268" s="30" t="n"/>
      <c r="B268" s="10" t="n"/>
      <c r="C268" s="10" t="n"/>
      <c r="D268" s="10" t="n"/>
      <c r="E268" s="14" t="n"/>
      <c r="F268" s="10" t="n"/>
      <c r="G268" s="10" t="n"/>
      <c r="H268" s="10" t="n"/>
    </row>
    <row r="269">
      <c r="A269" s="30" t="n"/>
      <c r="B269" s="10" t="n"/>
      <c r="C269" s="10" t="n"/>
      <c r="D269" s="10" t="n"/>
      <c r="E269" s="14" t="n"/>
      <c r="F269" s="10" t="n"/>
      <c r="G269" s="10" t="n"/>
      <c r="H269" s="10" t="n"/>
    </row>
    <row r="270">
      <c r="A270" s="30" t="n"/>
      <c r="B270" s="10" t="n"/>
      <c r="C270" s="10" t="n"/>
      <c r="D270" s="10" t="n"/>
      <c r="E270" s="14" t="n"/>
      <c r="F270" s="10" t="n"/>
      <c r="G270" s="10" t="n"/>
      <c r="H270" s="10" t="n"/>
    </row>
    <row r="271">
      <c r="A271" s="30" t="n"/>
      <c r="B271" s="10" t="n"/>
      <c r="C271" s="10" t="n"/>
      <c r="D271" s="10" t="n"/>
      <c r="E271" s="14" t="n"/>
      <c r="F271" s="10" t="n"/>
      <c r="G271" s="10" t="n"/>
      <c r="H271" s="10" t="n"/>
    </row>
    <row r="272">
      <c r="A272" s="30" t="n"/>
      <c r="B272" s="10" t="n"/>
      <c r="C272" s="10" t="n"/>
      <c r="D272" s="10" t="n"/>
      <c r="E272" s="14" t="n"/>
      <c r="F272" s="10" t="n"/>
      <c r="G272" s="10" t="n"/>
      <c r="H272" s="10" t="n"/>
    </row>
    <row r="273">
      <c r="A273" s="30" t="n"/>
      <c r="B273" s="10" t="n"/>
      <c r="C273" s="10" t="n"/>
      <c r="D273" s="10" t="n"/>
      <c r="E273" s="14" t="n"/>
      <c r="F273" s="10" t="n"/>
      <c r="G273" s="10" t="n"/>
      <c r="H273" s="10" t="n"/>
    </row>
    <row r="274">
      <c r="A274" s="30" t="n"/>
      <c r="B274" s="10" t="n"/>
      <c r="C274" s="10" t="n"/>
      <c r="D274" s="10" t="n"/>
      <c r="E274" s="14" t="n"/>
      <c r="F274" s="10" t="n"/>
      <c r="G274" s="10" t="n"/>
      <c r="H274" s="10" t="n"/>
    </row>
    <row r="275">
      <c r="A275" s="30" t="n"/>
      <c r="B275" s="10" t="n"/>
      <c r="C275" s="10" t="n"/>
      <c r="D275" s="10" t="n"/>
      <c r="E275" s="14" t="n"/>
      <c r="F275" s="10" t="n"/>
      <c r="G275" s="10" t="n"/>
      <c r="H275" s="10" t="n"/>
    </row>
    <row r="276">
      <c r="A276" s="30" t="n"/>
      <c r="B276" s="10" t="n"/>
      <c r="C276" s="10" t="n"/>
      <c r="D276" s="10" t="n"/>
      <c r="E276" s="14" t="n"/>
      <c r="F276" s="10" t="n"/>
      <c r="G276" s="10" t="n"/>
      <c r="H276" s="10" t="n"/>
    </row>
    <row r="277">
      <c r="A277" s="30" t="n"/>
      <c r="B277" s="10" t="n"/>
      <c r="C277" s="10" t="n"/>
      <c r="D277" s="10" t="n"/>
      <c r="E277" s="14" t="n"/>
      <c r="F277" s="10" t="n"/>
      <c r="G277" s="10" t="n"/>
      <c r="H277" s="10" t="n"/>
    </row>
    <row r="278">
      <c r="A278" s="30" t="n"/>
      <c r="B278" s="10" t="n"/>
      <c r="C278" s="10" t="n"/>
      <c r="D278" s="10" t="n"/>
      <c r="E278" s="14" t="n"/>
      <c r="F278" s="10" t="n"/>
      <c r="G278" s="10" t="n"/>
      <c r="H278" s="10" t="n"/>
    </row>
    <row r="279">
      <c r="A279" s="30" t="n"/>
      <c r="B279" s="10" t="n"/>
      <c r="C279" s="10" t="n"/>
      <c r="D279" s="10" t="n"/>
      <c r="E279" s="14" t="n"/>
      <c r="F279" s="10" t="n"/>
      <c r="G279" s="10" t="n"/>
      <c r="H279" s="10" t="n"/>
    </row>
    <row r="280">
      <c r="A280" s="30" t="n"/>
      <c r="B280" s="10" t="n"/>
      <c r="C280" s="10" t="n"/>
      <c r="D280" s="10" t="n"/>
      <c r="E280" s="14" t="n"/>
      <c r="F280" s="10" t="n"/>
      <c r="G280" s="10" t="n"/>
      <c r="H280" s="10" t="n"/>
    </row>
    <row r="281">
      <c r="A281" s="30" t="n"/>
      <c r="B281" s="10" t="n"/>
      <c r="C281" s="10" t="n"/>
      <c r="D281" s="10" t="n"/>
      <c r="E281" s="14" t="n"/>
      <c r="F281" s="10" t="n"/>
      <c r="G281" s="10" t="n"/>
      <c r="H281" s="10" t="n"/>
    </row>
    <row r="282">
      <c r="A282" s="30" t="n"/>
      <c r="B282" s="10" t="n"/>
      <c r="C282" s="10" t="n"/>
      <c r="D282" s="10" t="n"/>
      <c r="E282" s="14" t="n"/>
      <c r="F282" s="10" t="n"/>
      <c r="G282" s="10" t="n"/>
      <c r="H282" s="10" t="n"/>
    </row>
    <row r="283">
      <c r="A283" s="30" t="n"/>
      <c r="B283" s="10" t="n"/>
      <c r="C283" s="10" t="n"/>
      <c r="D283" s="10" t="n"/>
      <c r="E283" s="14" t="n"/>
      <c r="F283" s="10" t="n"/>
      <c r="G283" s="10" t="n"/>
      <c r="H283" s="10" t="n"/>
    </row>
    <row r="284">
      <c r="A284" s="30" t="n"/>
      <c r="B284" s="10" t="n"/>
      <c r="C284" s="10" t="n"/>
      <c r="D284" s="10" t="n"/>
      <c r="E284" s="14" t="n"/>
      <c r="F284" s="10" t="n"/>
      <c r="G284" s="10" t="n"/>
      <c r="H284" s="10" t="n"/>
    </row>
    <row r="285">
      <c r="A285" s="30" t="n"/>
      <c r="B285" s="10" t="n"/>
      <c r="C285" s="10" t="n"/>
      <c r="D285" s="10" t="n"/>
      <c r="E285" s="14" t="n"/>
      <c r="F285" s="10" t="n"/>
      <c r="G285" s="10" t="n"/>
      <c r="H285" s="10" t="n"/>
    </row>
    <row r="286">
      <c r="A286" s="30" t="n"/>
      <c r="B286" s="10" t="n"/>
      <c r="C286" s="10" t="n"/>
      <c r="D286" s="10" t="n"/>
      <c r="E286" s="14" t="n"/>
      <c r="F286" s="10" t="n"/>
      <c r="G286" s="10" t="n"/>
      <c r="H286" s="10" t="n"/>
    </row>
    <row r="287">
      <c r="A287" s="30" t="n"/>
      <c r="B287" s="10" t="n"/>
      <c r="C287" s="10" t="n"/>
      <c r="D287" s="10" t="n"/>
      <c r="E287" s="14" t="n"/>
      <c r="F287" s="10" t="n"/>
      <c r="G287" s="10" t="n"/>
      <c r="H287" s="10" t="n"/>
    </row>
    <row r="288">
      <c r="A288" s="30" t="n"/>
      <c r="B288" s="10" t="n"/>
      <c r="C288" s="10" t="n"/>
      <c r="D288" s="10" t="n"/>
      <c r="E288" s="14" t="n"/>
      <c r="F288" s="10" t="n"/>
      <c r="G288" s="10" t="n"/>
      <c r="H288" s="10" t="n"/>
    </row>
    <row r="289">
      <c r="A289" s="30" t="n"/>
      <c r="B289" s="10" t="n"/>
      <c r="C289" s="10" t="n"/>
      <c r="D289" s="10" t="n"/>
      <c r="E289" s="14" t="n"/>
      <c r="F289" s="10" t="n"/>
      <c r="G289" s="10" t="n"/>
      <c r="H289" s="10" t="n"/>
    </row>
    <row r="290">
      <c r="A290" s="30" t="n"/>
      <c r="B290" s="10" t="n"/>
      <c r="C290" s="10" t="n"/>
      <c r="D290" s="10" t="n"/>
      <c r="E290" s="14" t="n"/>
      <c r="F290" s="10" t="n"/>
      <c r="G290" s="10" t="n"/>
      <c r="H290" s="10" t="n"/>
    </row>
    <row r="291">
      <c r="A291" s="30" t="n"/>
      <c r="B291" s="10" t="n"/>
      <c r="C291" s="10" t="n"/>
      <c r="D291" s="10" t="n"/>
      <c r="E291" s="14" t="n"/>
      <c r="F291" s="10" t="n"/>
      <c r="G291" s="10" t="n"/>
      <c r="H291" s="10" t="n"/>
    </row>
    <row r="292">
      <c r="A292" s="30" t="n"/>
      <c r="B292" s="10" t="n"/>
      <c r="C292" s="10" t="n"/>
      <c r="D292" s="10" t="n"/>
      <c r="E292" s="14" t="n"/>
      <c r="F292" s="10" t="n"/>
      <c r="G292" s="10" t="n"/>
      <c r="H292" s="10" t="n"/>
    </row>
    <row r="293">
      <c r="A293" s="30" t="n"/>
      <c r="B293" s="10" t="n"/>
      <c r="C293" s="10" t="n"/>
      <c r="D293" s="10" t="n"/>
      <c r="E293" s="14" t="n"/>
      <c r="F293" s="10" t="n"/>
      <c r="G293" s="10" t="n"/>
      <c r="H293" s="10" t="n"/>
    </row>
    <row r="294">
      <c r="A294" s="30" t="n"/>
      <c r="B294" s="10" t="n"/>
      <c r="C294" s="10" t="n"/>
      <c r="D294" s="10" t="n"/>
      <c r="E294" s="14" t="n"/>
      <c r="F294" s="10" t="n"/>
      <c r="G294" s="10" t="n"/>
      <c r="H294" s="10" t="n"/>
    </row>
    <row r="295">
      <c r="A295" s="30" t="n"/>
      <c r="B295" s="10" t="n"/>
      <c r="C295" s="10" t="n"/>
      <c r="D295" s="10" t="n"/>
      <c r="E295" s="14" t="n"/>
      <c r="F295" s="10" t="n"/>
      <c r="G295" s="10" t="n"/>
      <c r="H295" s="10" t="n"/>
    </row>
    <row r="296">
      <c r="A296" s="30" t="n"/>
      <c r="B296" s="10" t="n"/>
      <c r="C296" s="10" t="n"/>
      <c r="D296" s="10" t="n"/>
      <c r="E296" s="14" t="n"/>
      <c r="F296" s="10" t="n"/>
      <c r="G296" s="10" t="n"/>
      <c r="H296" s="10" t="n"/>
    </row>
    <row r="297">
      <c r="A297" s="30" t="n"/>
      <c r="B297" s="10" t="n"/>
      <c r="C297" s="10" t="n"/>
      <c r="D297" s="10" t="n"/>
      <c r="E297" s="14" t="n"/>
      <c r="F297" s="10" t="n"/>
      <c r="G297" s="10" t="n"/>
      <c r="H297" s="10" t="n"/>
    </row>
    <row r="298">
      <c r="A298" s="30" t="n"/>
      <c r="B298" s="10" t="n"/>
      <c r="C298" s="10" t="n"/>
      <c r="D298" s="10" t="n"/>
      <c r="E298" s="14" t="n"/>
      <c r="F298" s="10" t="n"/>
      <c r="G298" s="10" t="n"/>
      <c r="H298" s="10" t="n"/>
    </row>
    <row r="299">
      <c r="A299" s="30" t="n"/>
      <c r="B299" s="10" t="n"/>
      <c r="C299" s="10" t="n"/>
      <c r="D299" s="10" t="n"/>
      <c r="E299" s="14" t="n"/>
      <c r="F299" s="10" t="n"/>
      <c r="G299" s="10" t="n"/>
      <c r="H299" s="10" t="n"/>
    </row>
    <row r="300">
      <c r="A300" s="30" t="n"/>
      <c r="B300" s="10" t="n"/>
      <c r="C300" s="10" t="n"/>
      <c r="D300" s="10" t="n"/>
      <c r="E300" s="14" t="n"/>
      <c r="F300" s="10" t="n"/>
      <c r="G300" s="10" t="n"/>
      <c r="H300" s="10" t="n"/>
    </row>
    <row r="301">
      <c r="A301" s="30" t="n"/>
      <c r="B301" s="10" t="n"/>
      <c r="C301" s="10" t="n"/>
      <c r="D301" s="10" t="n"/>
      <c r="E301" s="14" t="n"/>
      <c r="F301" s="10" t="n"/>
      <c r="G301" s="10" t="n"/>
      <c r="H301" s="10" t="n"/>
    </row>
    <row r="302">
      <c r="A302" s="30" t="n"/>
      <c r="B302" s="10" t="n"/>
      <c r="C302" s="10" t="n"/>
      <c r="D302" s="10" t="n"/>
      <c r="E302" s="14" t="n"/>
      <c r="F302" s="10" t="n"/>
      <c r="G302" s="10" t="n"/>
      <c r="H302" s="10" t="n"/>
    </row>
    <row r="303">
      <c r="A303" s="30" t="n"/>
      <c r="B303" s="10" t="n"/>
      <c r="C303" s="10" t="n"/>
      <c r="D303" s="10" t="n"/>
      <c r="E303" s="14" t="n"/>
      <c r="F303" s="10" t="n"/>
      <c r="G303" s="10" t="n"/>
      <c r="H303" s="10" t="n"/>
    </row>
  </sheetData>
  <autoFilter ref="A3:H303"/>
  <dataValidations count="5">
    <dataValidation sqref="B4:B303" showDropDown="0" showInputMessage="0" showErrorMessage="0" allowBlank="1" errorTitle="Недопустимое значение" error="Выберите значение из списка" type="list">
      <formula1>"Материалы — аванс поставщику,Материалы — оплата после поставки,Субподрядчики,ФОТ и налоги с ФОТ,Техника и аренда,Накладные расходы объекта,Прочие выплаты"</formula1>
    </dataValidation>
    <dataValidation sqref="F4:F303" showDropDown="0" showInputMessage="0" showErrorMessage="0" allowBlank="1" errorTitle="Недопустимое значение" error="Выберите значение из списка" type="list">
      <formula1>"Обязательный,Критичный для графика,Можно перенести"</formula1>
    </dataValidation>
    <dataValidation sqref="G4:G303" showDropDown="0" showInputMessage="0" showErrorMessage="0" allowBlank="1" errorTitle="Недопустимое значение" error="Выберите значение из списка" type="list">
      <formula1>"План,Согласован,Оплачен,Отменён"</formula1>
    </dataValidation>
    <dataValidation sqref="A4:A303" showDropDown="0" showInputMessage="0" showErrorMessage="0" allowBlank="1" errorTitle="Нужна дата" error="Введите дату в формате ДД.ММ.ГГГГ" type="date" operator="greaterThan">
      <formula1>DATE(2000,1,1)</formula1>
    </dataValidation>
    <dataValidation sqref="E4:E303" showDropDown="0" showInputMessage="0" showErrorMessage="0" allowBlank="1" errorTitle="Нужно число" error="Введите число" type="decimal" operator="greaterThanOrEqual">
      <formula1>0</formula1>
    </dataValidation>
  </dataValidations>
  <pageMargins left="0.4" right="0.4" top="0.6" bottom="0.6" header="0.5" footer="0.5"/>
  <pageSetup orientation="landscape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1" t="inlineStr">
        <is>
          <t>Платёжный календарь объекта: как заполнять</t>
        </is>
      </c>
    </row>
    <row r="2"/>
    <row r="3">
      <c r="B3" s="32" t="inlineStr">
        <is>
          <t>Назначение</t>
        </is>
      </c>
    </row>
    <row r="4" ht="30" customHeight="1">
      <c r="A4" s="33" t="inlineStr">
        <is>
          <t>•</t>
        </is>
      </c>
      <c r="B4" s="34" t="inlineStr">
        <is>
          <t>Календарь показывает по неделям, сколько денег придёт и уйдёт по объекту, какой будет остаток и в какую неделю возникает кассовый разрыв.</t>
        </is>
      </c>
    </row>
    <row r="5">
      <c r="B5" s="32" t="inlineStr">
        <is>
          <t>Порядок работы</t>
        </is>
      </c>
    </row>
    <row r="6" ht="30" customHeight="1">
      <c r="A6" s="33" t="inlineStr">
        <is>
          <t>•</t>
        </is>
      </c>
      <c r="B6" s="34" t="inlineStr">
        <is>
          <t>На листе «Календарь» заполните жёлтые параметры: объект, понедельник первой недели, остаток денег по объекту на начало и минимальный остаток, ниже которого вы не хотите опускаться.</t>
        </is>
      </c>
    </row>
    <row r="7" ht="30" customHeight="1">
      <c r="A7" s="33" t="inlineStr">
        <is>
          <t>•</t>
        </is>
      </c>
      <c r="B7" s="34" t="inlineStr">
        <is>
          <t>На листе «Акты и оплаты» внесите план выполнения по месяцам, условия договора о зачёте аванса и гарантийном удержании, дату передачи актов, срок приёмки и срок оплаты. Таблица посчитает сумму к оплате и ожидаемую дату денег.</t>
        </is>
      </c>
    </row>
    <row r="8" ht="30" customHeight="1">
      <c r="A8" s="33" t="inlineStr">
        <is>
          <t>•</t>
        </is>
      </c>
      <c r="B8" s="34" t="inlineStr">
        <is>
          <t>Тип дней выбирайте так, как в договоре. При выборе «Рабочие» праздничные дни не учитываются — при необходимости поправьте дату вручную через фактическую дату оплаты.</t>
        </is>
      </c>
    </row>
    <row r="9">
      <c r="A9" s="33" t="inlineStr">
        <is>
          <t>•</t>
        </is>
      </c>
      <c r="B9" s="34" t="inlineStr">
        <is>
          <t>Когда заказчик заплатил, внесите фактическую дату и сумму: календарь возьмёт их вместо плановых.</t>
        </is>
      </c>
    </row>
    <row r="10">
      <c r="A10" s="33" t="inlineStr">
        <is>
          <t>•</t>
        </is>
      </c>
      <c r="B10" s="34" t="inlineStr">
        <is>
          <t>Плановую дату возврата гарантийного удержания укажите по договору — сумма появится в календаре в этой неделе.</t>
        </is>
      </c>
    </row>
    <row r="11" ht="30" customHeight="1">
      <c r="A11" s="33" t="inlineStr">
        <is>
          <t>•</t>
        </is>
      </c>
      <c r="B11" s="34" t="inlineStr">
        <is>
          <t>На листе «Поступления» — авансы заказчика и прочие поступления. На листе «Выплаты» — все плановые платежи по объекту со статьёй, приоритетом и статусом. Отменённые платежи в календарь не попадают.</t>
        </is>
      </c>
    </row>
    <row r="12">
      <c r="B12" s="32" t="inlineStr">
        <is>
          <t>Как читать календарь</t>
        </is>
      </c>
    </row>
    <row r="13" ht="30" customHeight="1">
      <c r="A13" s="33" t="inlineStr">
        <is>
          <t>•</t>
        </is>
      </c>
      <c r="B13" s="34" t="inlineStr">
        <is>
          <t>Остаток на конец недели подсвечивается красным, если он отрицательный (кассовый разрыв), и оранжевым, если он ниже минимального остатка.</t>
        </is>
      </c>
    </row>
    <row r="14" ht="30" customHeight="1">
      <c r="A14" s="33" t="inlineStr">
        <is>
          <t>•</t>
        </is>
      </c>
      <c r="B14" s="34" t="inlineStr">
        <is>
          <t>Строка «Кассовый разрыв» показывает, сколько денег не хватает в этой неделе. Внизу листа — первая неделя с разрывом, максимальный разрыв и число проблемных недель.</t>
        </is>
      </c>
    </row>
    <row r="15">
      <c r="A15" s="33" t="inlineStr">
        <is>
          <t>•</t>
        </is>
      </c>
      <c r="B15" s="34" t="inlineStr">
        <is>
          <t>Серые ячейки рассчитываются формулами, их не нужно заполнять.</t>
        </is>
      </c>
    </row>
    <row r="16">
      <c r="B16" s="32" t="inlineStr">
        <is>
          <t>Примеры</t>
        </is>
      </c>
    </row>
    <row r="17">
      <c r="A17" s="33" t="inlineStr">
        <is>
          <t>•</t>
        </is>
      </c>
      <c r="B17" s="34" t="inlineStr">
        <is>
          <t>Жёлтые ячейки и строки с пометкой «ПРИМЕР» показывают заполнение. Удалите их перед началом работы.</t>
        </is>
      </c>
    </row>
    <row r="18">
      <c r="B18" s="32" t="inlineStr">
        <is>
          <t>Важно</t>
        </is>
      </c>
    </row>
    <row r="19">
      <c r="A19" s="33" t="inlineStr">
        <is>
          <t>•</t>
        </is>
      </c>
      <c r="B19" s="34" t="inlineStr">
        <is>
          <t>Календарь ведётся по одному объекту. Проценты зачёта аванса и удержаний в примере условные — берите их из своего договора.</t>
        </is>
      </c>
    </row>
    <row r="20" ht="30" customHeight="1">
      <c r="A20" s="33" t="inlineStr">
        <is>
          <t>•</t>
        </is>
      </c>
      <c r="B20" s="34" t="inlineStr">
        <is>
          <t>Шаблон помогает увидеть сумму и срок нехватки денег. Решения о переносе платежей, переговорах с заказчиком и поставщиками или о привлечении финансирования принимает руководство компании.</t>
        </is>
      </c>
    </row>
    <row r="21"/>
    <row r="22">
      <c r="B22" s="24" t="inlineStr">
        <is>
          <t>Шаблон: 1мост.рф</t>
        </is>
      </c>
    </row>
  </sheetData>
  <pageMargins left="0.4" right="0.4" top="0.6" bottom="0.6" header="0.5" footer="0.5"/>
  <pageSetup orientation="portrait" paperSize="9" fitToHeight="0" fitToWidth="1"/>
  <headerFooter>
    <oddHeader/>
    <oddFooter>&amp;C&amp;8 Шаблон: 1мост.рф&amp;R&amp;8 Стр.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2026-11-05T20:24:05Z</dcterms:created>
  <dcterms:modified xmlns:dcterms="http://purl.org/dc/terms/" xmlns:xsi="http://www.w3.org/2001/XMLSchema-instance" xsi:type="dcterms:W3CDTF">2026-11-05T20:24:05Z</dcterms:modified>
</cp:coreProperties>
</file>