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урнал" sheetId="1" state="visible" r:id="rId1"/>
    <sheet xmlns:r="http://schemas.openxmlformats.org/officeDocument/2006/relationships" name="Сводка" sheetId="2" state="visible" r:id="rId2"/>
    <sheet xmlns:r="http://schemas.openxmlformats.org/officeDocument/2006/relationships" name="Справочники" sheetId="3" state="visible" r:id="rId3"/>
    <sheet xmlns:r="http://schemas.openxmlformats.org/officeDocument/2006/relationships" name="Как заполнять" sheetId="4" state="visible" r:id="rId4"/>
  </sheets>
  <definedNames>
    <definedName name="_xlnm._FilterDatabase" localSheetId="0" hidden="1">'Журнал'!$A$6:$T$206</definedName>
    <definedName name="_xlnm.Print_Titles" localSheetId="0">'Журнал'!$6:$6</definedName>
    <definedName name="_xlnm.Print_Area" localSheetId="0">'Журнал'!$A$1:$T$206</definedName>
    <definedName name="_xlnm.Print_Area" localSheetId="1">'Сводка'!$A$1:$B$27</definedName>
    <definedName name="_xlnm.Print_Area" localSheetId="2">'Справочники'!$A$1:$B$22</definedName>
    <definedName name="_xlnm.Print_Area" localSheetId="3">'Как заполнять'!$A$1:$B$22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color rgb="006B7280"/>
      <sz val="9"/>
    </font>
  </fonts>
  <fills count="6">
    <fill>
      <patternFill/>
    </fill>
    <fill>
      <patternFill patternType="gray125"/>
    </fill>
    <fill>
      <patternFill patternType="solid">
        <fgColor rgb="00DCE6F2"/>
      </patternFill>
    </fill>
    <fill>
      <patternFill patternType="solid">
        <fgColor rgb="00F3F4F6"/>
      </patternFill>
    </fill>
    <fill>
      <patternFill patternType="solid">
        <fgColor rgb="00FFF4CC"/>
      </patternFill>
    </fill>
    <fill>
      <patternFill patternType="solid">
        <fgColor rgb="00EEF2F7"/>
      </patternFill>
    </fill>
  </fills>
  <borders count="3">
    <border>
      <left/>
      <right/>
      <top/>
      <bottom/>
      <diagonal/>
    </border>
    <border>
      <bottom style="thin">
        <color rgb="009CA3AF"/>
      </bottom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applyAlignment="1" pivotButton="0" quotePrefix="0" xfId="0">
      <alignment horizontal="left"/>
    </xf>
    <xf numFmtId="0" fontId="0" fillId="0" borderId="1" pivotButton="0" quotePrefix="0" xfId="0"/>
    <xf numFmtId="164" fontId="0" fillId="0" borderId="1" applyAlignment="1" pivotButton="0" quotePrefix="0" xfId="0">
      <alignment horizontal="left"/>
    </xf>
    <xf numFmtId="0" fontId="2" fillId="2" borderId="2" applyAlignment="1" pivotButton="0" quotePrefix="0" xfId="0">
      <alignment horizontal="center" vertical="center" wrapText="1"/>
    </xf>
    <xf numFmtId="0" fontId="0" fillId="4" borderId="2" applyAlignment="1" pivotButton="0" quotePrefix="0" xfId="0">
      <alignment vertical="top" wrapText="1"/>
    </xf>
    <xf numFmtId="164" fontId="0" fillId="4" borderId="2" applyAlignment="1" pivotButton="0" quotePrefix="0" xfId="0">
      <alignment vertical="top" wrapText="1"/>
    </xf>
    <xf numFmtId="1" fontId="0" fillId="4" borderId="2" applyAlignment="1" pivotButton="0" quotePrefix="0" xfId="0">
      <alignment vertical="top" wrapText="1"/>
    </xf>
    <xf numFmtId="0" fontId="0" fillId="0" borderId="2" applyAlignment="1" pivotButton="0" quotePrefix="0" xfId="0">
      <alignment vertical="top" wrapText="1"/>
    </xf>
    <xf numFmtId="164" fontId="0" fillId="0" borderId="2" applyAlignment="1" pivotButton="0" quotePrefix="0" xfId="0">
      <alignment vertical="top" wrapText="1"/>
    </xf>
    <xf numFmtId="1" fontId="0" fillId="0" borderId="2" applyAlignment="1" pivotButton="0" quotePrefix="0" xfId="0">
      <alignment vertical="top" wrapText="1"/>
    </xf>
    <xf numFmtId="0" fontId="0" fillId="3" borderId="2" applyAlignment="1" pivotButton="0" quotePrefix="0" xfId="0">
      <alignment vertical="top" wrapText="1"/>
    </xf>
    <xf numFmtId="1" fontId="0" fillId="3" borderId="2" applyAlignment="1" pivotButton="0" quotePrefix="0" xfId="0">
      <alignment vertical="top" wrapText="1"/>
    </xf>
    <xf numFmtId="164" fontId="0" fillId="3" borderId="2" applyAlignment="1" pivotButton="0" quotePrefix="0" xfId="0">
      <alignment vertical="top" wrapText="1"/>
    </xf>
    <xf numFmtId="0" fontId="2" fillId="5" borderId="2" applyAlignment="1" pivotButton="0" quotePrefix="0" xfId="0">
      <alignment vertical="top" wrapText="1"/>
    </xf>
    <xf numFmtId="0" fontId="0" fillId="5" borderId="2" applyAlignment="1" pivotButton="0" quotePrefix="0" xfId="0">
      <alignment vertical="top" wrapText="1"/>
    </xf>
    <xf numFmtId="0" fontId="3" fillId="0" borderId="0" pivotButton="0" quotePrefix="0" xfId="0"/>
    <xf numFmtId="0" fontId="0" fillId="0" borderId="2" pivotButton="0" quotePrefix="0" xfId="0"/>
    <xf numFmtId="0" fontId="0" fillId="4" borderId="2" pivotButton="0" quotePrefix="0" xfId="0"/>
    <xf numFmtId="0" fontId="3" fillId="0" borderId="0" applyAlignment="1" pivotButton="0" quotePrefix="0" xfId="0">
      <alignment vertical="top" wrapText="1"/>
    </xf>
    <xf numFmtId="0" fontId="2" fillId="5" borderId="0" pivotButton="0" quotePrefix="0" xfId="0"/>
    <xf numFmtId="0" fontId="0" fillId="0" borderId="0" applyAlignment="1" pivotButton="0" quotePrefix="0" xfId="0">
      <alignment horizontal="center"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ADBD8"/>
        </patternFill>
      </fill>
    </dxf>
    <dxf>
      <fill>
        <patternFill patternType="solid">
          <fgColor rgb="00FDEBD0"/>
        </patternFill>
      </fill>
    </dxf>
    <dxf>
      <fill>
        <patternFill patternType="solid">
          <fgColor rgb="00D5F5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206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26" customWidth="1" min="4" max="4"/>
    <col width="34" customWidth="1" min="5" max="5"/>
    <col width="18" customWidth="1" min="6" max="6"/>
    <col width="22" customWidth="1" min="7" max="7"/>
    <col width="22" customWidth="1" min="8" max="8"/>
    <col width="9" customWidth="1" min="9" max="9"/>
    <col width="16" customWidth="1" min="10" max="10"/>
    <col width="13" customWidth="1" min="11" max="11"/>
    <col width="11" customWidth="1" min="12" max="12"/>
    <col width="11" customWidth="1" min="13" max="13"/>
    <col width="11" customWidth="1" min="14" max="14"/>
    <col width="16" customWidth="1" min="15" max="15"/>
    <col width="12" customWidth="1" min="16" max="16"/>
    <col width="9" customWidth="1" min="17" max="17"/>
    <col width="12" customWidth="1" min="18" max="18"/>
    <col width="14" customWidth="1" min="19" max="19"/>
    <col width="24" customWidth="1" min="20" max="20"/>
  </cols>
  <sheetData>
    <row r="1">
      <c r="A1" s="1" t="inlineStr">
        <is>
          <t>Журнал учёта нарядов-допусков на работы повышенной опасности</t>
        </is>
      </c>
    </row>
    <row r="2">
      <c r="A2" s="2" t="inlineStr">
        <is>
          <t>Организация:</t>
        </is>
      </c>
      <c r="B2" s="3" t="inlineStr"/>
      <c r="C2" s="4" t="n"/>
      <c r="D2" s="4" t="n"/>
      <c r="E2" s="4" t="n"/>
      <c r="F2" s="4" t="n"/>
    </row>
    <row r="3">
      <c r="A3" s="2" t="inlineStr">
        <is>
          <t>Объект:</t>
        </is>
      </c>
      <c r="B3" s="3" t="inlineStr"/>
      <c r="C3" s="4" t="n"/>
      <c r="D3" s="4" t="n"/>
      <c r="E3" s="4" t="n"/>
      <c r="F3" s="4" t="n"/>
    </row>
    <row r="4">
      <c r="A4" s="2" t="inlineStr">
        <is>
          <t>Журнал начат:</t>
        </is>
      </c>
      <c r="B4" s="5" t="n"/>
      <c r="C4" s="4" t="n"/>
      <c r="D4" s="4" t="n"/>
      <c r="E4" s="4" t="n"/>
      <c r="F4" s="4" t="n"/>
    </row>
    <row r="5"/>
    <row r="6" ht="75" customHeight="1">
      <c r="A6" s="6" t="inlineStr">
        <is>
          <t>№ наряда-допуска</t>
        </is>
      </c>
      <c r="B6" s="6" t="inlineStr">
        <is>
          <t>Дата выдачи</t>
        </is>
      </c>
      <c r="C6" s="6" t="inlineStr">
        <is>
          <t>Действителен до</t>
        </is>
      </c>
      <c r="D6" s="6" t="inlineStr">
        <is>
          <t>Вид работ</t>
        </is>
      </c>
      <c r="E6" s="6" t="inlineStr">
        <is>
          <t>Наименование работ, место</t>
        </is>
      </c>
      <c r="F6" s="6" t="inlineStr">
        <is>
          <t>Организация исполнителей</t>
        </is>
      </c>
      <c r="G6" s="6" t="inlineStr">
        <is>
          <t>Руководитель работ (должность, ФИО)</t>
        </is>
      </c>
      <c r="H6" s="6" t="inlineStr">
        <is>
          <t>Выдал (должность, ФИО)</t>
        </is>
      </c>
      <c r="I6" s="6" t="inlineStr">
        <is>
          <t>Число исполнителей</t>
        </is>
      </c>
      <c r="J6" s="6" t="inlineStr">
        <is>
          <t>Письменное разрешение владельца сооружения или эксплуатирующей организации</t>
        </is>
      </c>
      <c r="K6" s="6" t="inlineStr">
        <is>
          <t>Целевой инструктаж проведён, запись в наряде есть</t>
        </is>
      </c>
      <c r="L6" s="6" t="inlineStr">
        <is>
          <t>Допуск к работам (дата)</t>
        </is>
      </c>
      <c r="M6" s="6" t="inlineStr">
        <is>
          <t>Продлён до</t>
        </is>
      </c>
      <c r="N6" s="6" t="inlineStr">
        <is>
          <t>Дата закрытия</t>
        </is>
      </c>
      <c r="O6" s="6" t="inlineStr">
        <is>
          <t>Закрыл (ФИО)</t>
        </is>
      </c>
      <c r="P6" s="6" t="inlineStr">
        <is>
          <t>Статус</t>
        </is>
      </c>
      <c r="Q6" s="6" t="inlineStr">
        <is>
          <t>Дней до окончания</t>
        </is>
      </c>
      <c r="R6" s="6" t="inlineStr">
        <is>
          <t>Несчастный случай или инцидент</t>
        </is>
      </c>
      <c r="S6" s="6" t="inlineStr">
        <is>
          <t>Хранить до</t>
        </is>
      </c>
      <c r="T6" s="6" t="inlineStr">
        <is>
          <t>Примечание</t>
        </is>
      </c>
    </row>
    <row r="7" ht="30" customHeight="1">
      <c r="A7" s="7" t="inlineStr">
        <is>
          <t>НД-001</t>
        </is>
      </c>
      <c r="B7" s="8" t="n">
        <v>46328</v>
      </c>
      <c r="C7" s="8" t="n">
        <v>46332</v>
      </c>
      <c r="D7" s="7" t="inlineStr">
        <is>
          <t>Колодцы, шурфы, замкнутые и труднодоступные пространства</t>
        </is>
      </c>
      <c r="E7" s="7" t="inlineStr">
        <is>
          <t>Монтаж затвора в колодце К-3 наружной сети водоотведения, участок у корпуса 2</t>
        </is>
      </c>
      <c r="F7" s="7" t="inlineStr">
        <is>
          <t>Собственные силы</t>
        </is>
      </c>
      <c r="G7" s="7" t="inlineStr">
        <is>
          <t>Мастер участка Иванов И. И.</t>
        </is>
      </c>
      <c r="H7" s="7" t="inlineStr">
        <is>
          <t>Начальник участка Петров П. П.</t>
        </is>
      </c>
      <c r="I7" s="9" t="n">
        <v>3</v>
      </c>
      <c r="J7" s="7" t="inlineStr">
        <is>
          <t>Да</t>
        </is>
      </c>
      <c r="K7" s="7" t="inlineStr">
        <is>
          <t>Да</t>
        </is>
      </c>
      <c r="L7" s="8" t="n">
        <v>46328</v>
      </c>
      <c r="M7" s="8" t="n"/>
      <c r="N7" s="8" t="n">
        <v>46331</v>
      </c>
      <c r="O7" s="7" t="inlineStr">
        <is>
          <t>Петров П. П.</t>
        </is>
      </c>
      <c r="P7" s="7">
        <f>IF(B7="","",IF(N7&lt;&gt;"","Закрыт",IF(AND(C7="",M7=""),"Нет срока",IF(TODAY()&gt;IF(M7&lt;&gt;"",M7,C7),"Просрочен",IF(M7&lt;&gt;"","Продлён","Открыт")))))</f>
        <v/>
      </c>
      <c r="Q7" s="9">
        <f>IF(OR(B7="",N7&lt;&gt;"",AND(C7="",M7="")),"",IF(M7&lt;&gt;"",M7,C7)-TODAY())</f>
        <v/>
      </c>
      <c r="R7" s="7" t="inlineStr">
        <is>
          <t>Нет</t>
        </is>
      </c>
      <c r="S7" s="8">
        <f>IF(N7="","",IF(R7="Да","С материалами расследования",N7+'Справочники'!$B$19))</f>
        <v/>
      </c>
      <c r="T7" s="7" t="inlineStr">
        <is>
          <t>ПРИМЕР — удалите или замените строку</t>
        </is>
      </c>
    </row>
    <row r="8" ht="30" customHeight="1">
      <c r="A8" s="7" t="inlineStr">
        <is>
          <t>НД-002</t>
        </is>
      </c>
      <c r="B8" s="8" t="n">
        <v>46329</v>
      </c>
      <c r="C8" s="8" t="n">
        <v>46343</v>
      </c>
      <c r="D8" s="7" t="inlineStr">
        <is>
          <t>Работы на высоте</t>
        </is>
      </c>
      <c r="E8" s="7" t="inlineStr">
        <is>
          <t>Монтаж ограждения кровли, корпус 1, отм. +36,000</t>
        </is>
      </c>
      <c r="F8" s="7" t="inlineStr">
        <is>
          <t>Субподрядчик по кровле</t>
        </is>
      </c>
      <c r="G8" s="7" t="inlineStr">
        <is>
          <t>Прораб субподрядчика Сидоров С. С.</t>
        </is>
      </c>
      <c r="H8" s="7" t="inlineStr">
        <is>
          <t>Главный инженер субподрядчика</t>
        </is>
      </c>
      <c r="I8" s="9" t="n">
        <v>5</v>
      </c>
      <c r="J8" s="7" t="inlineStr">
        <is>
          <t>Не требуется</t>
        </is>
      </c>
      <c r="K8" s="7" t="inlineStr">
        <is>
          <t>Да</t>
        </is>
      </c>
      <c r="L8" s="8" t="n">
        <v>46330</v>
      </c>
      <c r="M8" s="8" t="n"/>
      <c r="N8" s="8" t="n"/>
      <c r="O8" s="7" t="n"/>
      <c r="P8" s="7">
        <f>IF(B8="","",IF(N8&lt;&gt;"","Закрыт",IF(AND(C8="",M8=""),"Нет срока",IF(TODAY()&gt;IF(M8&lt;&gt;"",M8,C8),"Просрочен",IF(M8&lt;&gt;"","Продлён","Открыт")))))</f>
        <v/>
      </c>
      <c r="Q8" s="9">
        <f>IF(OR(B8="",N8&lt;&gt;"",AND(C8="",M8="")),"",IF(M8&lt;&gt;"",M8,C8)-TODAY())</f>
        <v/>
      </c>
      <c r="R8" s="7" t="n"/>
      <c r="S8" s="8">
        <f>IF(N8="","",IF(R8="Да","С материалами расследования",N8+'Справочники'!$B$19))</f>
        <v/>
      </c>
      <c r="T8" s="7" t="inlineStr">
        <is>
          <t>ПРИМЕР — удалите или замените строку</t>
        </is>
      </c>
    </row>
    <row r="9" ht="44" customHeight="1">
      <c r="A9" s="7" t="inlineStr">
        <is>
          <t>НД-003</t>
        </is>
      </c>
      <c r="B9" s="8" t="n">
        <v>46329</v>
      </c>
      <c r="C9" s="8" t="n">
        <v>46330</v>
      </c>
      <c r="D9" s="7" t="inlineStr">
        <is>
          <t>Земляные работы в охранных зонах подземных коммуникаций или на заражённых участках</t>
        </is>
      </c>
      <c r="E9" s="7" t="inlineStr">
        <is>
          <t>Разработка траншеи в охранной зоне кабельной линии, ось А/1–4</t>
        </is>
      </c>
      <c r="F9" s="7" t="inlineStr">
        <is>
          <t>Собственные силы</t>
        </is>
      </c>
      <c r="G9" s="7" t="inlineStr">
        <is>
          <t>Мастер участка Иванов И. И.</t>
        </is>
      </c>
      <c r="H9" s="7" t="inlineStr">
        <is>
          <t>Начальник участка Петров П. П.</t>
        </is>
      </c>
      <c r="I9" s="9" t="n">
        <v>4</v>
      </c>
      <c r="J9" s="7" t="inlineStr">
        <is>
          <t>Нет</t>
        </is>
      </c>
      <c r="K9" s="7" t="inlineStr">
        <is>
          <t>Нет</t>
        </is>
      </c>
      <c r="L9" s="8" t="n"/>
      <c r="M9" s="8" t="n"/>
      <c r="N9" s="8" t="n"/>
      <c r="O9" s="7" t="n"/>
      <c r="P9" s="7">
        <f>IF(B9="","",IF(N9&lt;&gt;"","Закрыт",IF(AND(C9="",M9=""),"Нет срока",IF(TODAY()&gt;IF(M9&lt;&gt;"",M9,C9),"Просрочен",IF(M9&lt;&gt;"","Продлён","Открыт")))))</f>
        <v/>
      </c>
      <c r="Q9" s="9">
        <f>IF(OR(B9="",N9&lt;&gt;"",AND(C9="",M9="")),"",IF(M9&lt;&gt;"",M9,C9)-TODAY())</f>
        <v/>
      </c>
      <c r="R9" s="7" t="n"/>
      <c r="S9" s="8">
        <f>IF(N9="","",IF(R9="Да","С материалами расследования",N9+'Справочники'!$B$19))</f>
        <v/>
      </c>
      <c r="T9" s="7" t="inlineStr">
        <is>
          <t>ПРИМЕР — удалите или замените строку</t>
        </is>
      </c>
    </row>
    <row r="10">
      <c r="A10" s="10" t="n"/>
      <c r="B10" s="11" t="n"/>
      <c r="C10" s="11" t="n"/>
      <c r="D10" s="10" t="n"/>
      <c r="E10" s="10" t="n"/>
      <c r="F10" s="10" t="n"/>
      <c r="G10" s="10" t="n"/>
      <c r="H10" s="10" t="n"/>
      <c r="I10" s="12" t="n"/>
      <c r="J10" s="10" t="n"/>
      <c r="K10" s="10" t="n"/>
      <c r="L10" s="11" t="n"/>
      <c r="M10" s="11" t="n"/>
      <c r="N10" s="11" t="n"/>
      <c r="O10" s="10" t="n"/>
      <c r="P10" s="13">
        <f>IF(B10="","",IF(N10&lt;&gt;"","Закрыт",IF(AND(C10="",M10=""),"Нет срока",IF(TODAY()&gt;IF(M10&lt;&gt;"",M10,C10),"Просрочен",IF(M10&lt;&gt;"","Продлён","Открыт")))))</f>
        <v/>
      </c>
      <c r="Q10" s="14">
        <f>IF(OR(B10="",N10&lt;&gt;"",AND(C10="",M10="")),"",IF(M10&lt;&gt;"",M10,C10)-TODAY())</f>
        <v/>
      </c>
      <c r="R10" s="10" t="n"/>
      <c r="S10" s="15">
        <f>IF(N10="","",IF(R10="Да","С материалами расследования",N10+'Справочники'!$B$19))</f>
        <v/>
      </c>
      <c r="T10" s="10" t="n"/>
    </row>
    <row r="11">
      <c r="A11" s="10" t="n"/>
      <c r="B11" s="11" t="n"/>
      <c r="C11" s="11" t="n"/>
      <c r="D11" s="10" t="n"/>
      <c r="E11" s="10" t="n"/>
      <c r="F11" s="10" t="n"/>
      <c r="G11" s="10" t="n"/>
      <c r="H11" s="10" t="n"/>
      <c r="I11" s="12" t="n"/>
      <c r="J11" s="10" t="n"/>
      <c r="K11" s="10" t="n"/>
      <c r="L11" s="11" t="n"/>
      <c r="M11" s="11" t="n"/>
      <c r="N11" s="11" t="n"/>
      <c r="O11" s="10" t="n"/>
      <c r="P11" s="13">
        <f>IF(B11="","",IF(N11&lt;&gt;"","Закрыт",IF(AND(C11="",M11=""),"Нет срока",IF(TODAY()&gt;IF(M11&lt;&gt;"",M11,C11),"Просрочен",IF(M11&lt;&gt;"","Продлён","Открыт")))))</f>
        <v/>
      </c>
      <c r="Q11" s="14">
        <f>IF(OR(B11="",N11&lt;&gt;"",AND(C11="",M11="")),"",IF(M11&lt;&gt;"",M11,C11)-TODAY())</f>
        <v/>
      </c>
      <c r="R11" s="10" t="n"/>
      <c r="S11" s="15">
        <f>IF(N11="","",IF(R11="Да","С материалами расследования",N11+'Справочники'!$B$19))</f>
        <v/>
      </c>
      <c r="T11" s="10" t="n"/>
    </row>
    <row r="12">
      <c r="A12" s="10" t="n"/>
      <c r="B12" s="11" t="n"/>
      <c r="C12" s="11" t="n"/>
      <c r="D12" s="10" t="n"/>
      <c r="E12" s="10" t="n"/>
      <c r="F12" s="10" t="n"/>
      <c r="G12" s="10" t="n"/>
      <c r="H12" s="10" t="n"/>
      <c r="I12" s="12" t="n"/>
      <c r="J12" s="10" t="n"/>
      <c r="K12" s="10" t="n"/>
      <c r="L12" s="11" t="n"/>
      <c r="M12" s="11" t="n"/>
      <c r="N12" s="11" t="n"/>
      <c r="O12" s="10" t="n"/>
      <c r="P12" s="13">
        <f>IF(B12="","",IF(N12&lt;&gt;"","Закрыт",IF(AND(C12="",M12=""),"Нет срока",IF(TODAY()&gt;IF(M12&lt;&gt;"",M12,C12),"Просрочен",IF(M12&lt;&gt;"","Продлён","Открыт")))))</f>
        <v/>
      </c>
      <c r="Q12" s="14">
        <f>IF(OR(B12="",N12&lt;&gt;"",AND(C12="",M12="")),"",IF(M12&lt;&gt;"",M12,C12)-TODAY())</f>
        <v/>
      </c>
      <c r="R12" s="10" t="n"/>
      <c r="S12" s="15">
        <f>IF(N12="","",IF(R12="Да","С материалами расследования",N12+'Справочники'!$B$19))</f>
        <v/>
      </c>
      <c r="T12" s="10" t="n"/>
    </row>
    <row r="13">
      <c r="A13" s="10" t="n"/>
      <c r="B13" s="11" t="n"/>
      <c r="C13" s="11" t="n"/>
      <c r="D13" s="10" t="n"/>
      <c r="E13" s="10" t="n"/>
      <c r="F13" s="10" t="n"/>
      <c r="G13" s="10" t="n"/>
      <c r="H13" s="10" t="n"/>
      <c r="I13" s="12" t="n"/>
      <c r="J13" s="10" t="n"/>
      <c r="K13" s="10" t="n"/>
      <c r="L13" s="11" t="n"/>
      <c r="M13" s="11" t="n"/>
      <c r="N13" s="11" t="n"/>
      <c r="O13" s="10" t="n"/>
      <c r="P13" s="13">
        <f>IF(B13="","",IF(N13&lt;&gt;"","Закрыт",IF(AND(C13="",M13=""),"Нет срока",IF(TODAY()&gt;IF(M13&lt;&gt;"",M13,C13),"Просрочен",IF(M13&lt;&gt;"","Продлён","Открыт")))))</f>
        <v/>
      </c>
      <c r="Q13" s="14">
        <f>IF(OR(B13="",N13&lt;&gt;"",AND(C13="",M13="")),"",IF(M13&lt;&gt;"",M13,C13)-TODAY())</f>
        <v/>
      </c>
      <c r="R13" s="10" t="n"/>
      <c r="S13" s="15">
        <f>IF(N13="","",IF(R13="Да","С материалами расследования",N13+'Справочники'!$B$19))</f>
        <v/>
      </c>
      <c r="T13" s="10" t="n"/>
    </row>
    <row r="14">
      <c r="A14" s="10" t="n"/>
      <c r="B14" s="11" t="n"/>
      <c r="C14" s="11" t="n"/>
      <c r="D14" s="10" t="n"/>
      <c r="E14" s="10" t="n"/>
      <c r="F14" s="10" t="n"/>
      <c r="G14" s="10" t="n"/>
      <c r="H14" s="10" t="n"/>
      <c r="I14" s="12" t="n"/>
      <c r="J14" s="10" t="n"/>
      <c r="K14" s="10" t="n"/>
      <c r="L14" s="11" t="n"/>
      <c r="M14" s="11" t="n"/>
      <c r="N14" s="11" t="n"/>
      <c r="O14" s="10" t="n"/>
      <c r="P14" s="13">
        <f>IF(B14="","",IF(N14&lt;&gt;"","Закрыт",IF(AND(C14="",M14=""),"Нет срока",IF(TODAY()&gt;IF(M14&lt;&gt;"",M14,C14),"Просрочен",IF(M14&lt;&gt;"","Продлён","Открыт")))))</f>
        <v/>
      </c>
      <c r="Q14" s="14">
        <f>IF(OR(B14="",N14&lt;&gt;"",AND(C14="",M14="")),"",IF(M14&lt;&gt;"",M14,C14)-TODAY())</f>
        <v/>
      </c>
      <c r="R14" s="10" t="n"/>
      <c r="S14" s="15">
        <f>IF(N14="","",IF(R14="Да","С материалами расследования",N14+'Справочники'!$B$19))</f>
        <v/>
      </c>
      <c r="T14" s="10" t="n"/>
    </row>
    <row r="15">
      <c r="A15" s="10" t="n"/>
      <c r="B15" s="11" t="n"/>
      <c r="C15" s="11" t="n"/>
      <c r="D15" s="10" t="n"/>
      <c r="E15" s="10" t="n"/>
      <c r="F15" s="10" t="n"/>
      <c r="G15" s="10" t="n"/>
      <c r="H15" s="10" t="n"/>
      <c r="I15" s="12" t="n"/>
      <c r="J15" s="10" t="n"/>
      <c r="K15" s="10" t="n"/>
      <c r="L15" s="11" t="n"/>
      <c r="M15" s="11" t="n"/>
      <c r="N15" s="11" t="n"/>
      <c r="O15" s="10" t="n"/>
      <c r="P15" s="13">
        <f>IF(B15="","",IF(N15&lt;&gt;"","Закрыт",IF(AND(C15="",M15=""),"Нет срока",IF(TODAY()&gt;IF(M15&lt;&gt;"",M15,C15),"Просрочен",IF(M15&lt;&gt;"","Продлён","Открыт")))))</f>
        <v/>
      </c>
      <c r="Q15" s="14">
        <f>IF(OR(B15="",N15&lt;&gt;"",AND(C15="",M15="")),"",IF(M15&lt;&gt;"",M15,C15)-TODAY())</f>
        <v/>
      </c>
      <c r="R15" s="10" t="n"/>
      <c r="S15" s="15">
        <f>IF(N15="","",IF(R15="Да","С материалами расследования",N15+'Справочники'!$B$19))</f>
        <v/>
      </c>
      <c r="T15" s="10" t="n"/>
    </row>
    <row r="16">
      <c r="A16" s="10" t="n"/>
      <c r="B16" s="11" t="n"/>
      <c r="C16" s="11" t="n"/>
      <c r="D16" s="10" t="n"/>
      <c r="E16" s="10" t="n"/>
      <c r="F16" s="10" t="n"/>
      <c r="G16" s="10" t="n"/>
      <c r="H16" s="10" t="n"/>
      <c r="I16" s="12" t="n"/>
      <c r="J16" s="10" t="n"/>
      <c r="K16" s="10" t="n"/>
      <c r="L16" s="11" t="n"/>
      <c r="M16" s="11" t="n"/>
      <c r="N16" s="11" t="n"/>
      <c r="O16" s="10" t="n"/>
      <c r="P16" s="13">
        <f>IF(B16="","",IF(N16&lt;&gt;"","Закрыт",IF(AND(C16="",M16=""),"Нет срока",IF(TODAY()&gt;IF(M16&lt;&gt;"",M16,C16),"Просрочен",IF(M16&lt;&gt;"","Продлён","Открыт")))))</f>
        <v/>
      </c>
      <c r="Q16" s="14">
        <f>IF(OR(B16="",N16&lt;&gt;"",AND(C16="",M16="")),"",IF(M16&lt;&gt;"",M16,C16)-TODAY())</f>
        <v/>
      </c>
      <c r="R16" s="10" t="n"/>
      <c r="S16" s="15">
        <f>IF(N16="","",IF(R16="Да","С материалами расследования",N16+'Справочники'!$B$19))</f>
        <v/>
      </c>
      <c r="T16" s="10" t="n"/>
    </row>
    <row r="17">
      <c r="A17" s="10" t="n"/>
      <c r="B17" s="11" t="n"/>
      <c r="C17" s="11" t="n"/>
      <c r="D17" s="10" t="n"/>
      <c r="E17" s="10" t="n"/>
      <c r="F17" s="10" t="n"/>
      <c r="G17" s="10" t="n"/>
      <c r="H17" s="10" t="n"/>
      <c r="I17" s="12" t="n"/>
      <c r="J17" s="10" t="n"/>
      <c r="K17" s="10" t="n"/>
      <c r="L17" s="11" t="n"/>
      <c r="M17" s="11" t="n"/>
      <c r="N17" s="11" t="n"/>
      <c r="O17" s="10" t="n"/>
      <c r="P17" s="13">
        <f>IF(B17="","",IF(N17&lt;&gt;"","Закрыт",IF(AND(C17="",M17=""),"Нет срока",IF(TODAY()&gt;IF(M17&lt;&gt;"",M17,C17),"Просрочен",IF(M17&lt;&gt;"","Продлён","Открыт")))))</f>
        <v/>
      </c>
      <c r="Q17" s="14">
        <f>IF(OR(B17="",N17&lt;&gt;"",AND(C17="",M17="")),"",IF(M17&lt;&gt;"",M17,C17)-TODAY())</f>
        <v/>
      </c>
      <c r="R17" s="10" t="n"/>
      <c r="S17" s="15">
        <f>IF(N17="","",IF(R17="Да","С материалами расследования",N17+'Справочники'!$B$19))</f>
        <v/>
      </c>
      <c r="T17" s="10" t="n"/>
    </row>
    <row r="18">
      <c r="A18" s="10" t="n"/>
      <c r="B18" s="11" t="n"/>
      <c r="C18" s="11" t="n"/>
      <c r="D18" s="10" t="n"/>
      <c r="E18" s="10" t="n"/>
      <c r="F18" s="10" t="n"/>
      <c r="G18" s="10" t="n"/>
      <c r="H18" s="10" t="n"/>
      <c r="I18" s="12" t="n"/>
      <c r="J18" s="10" t="n"/>
      <c r="K18" s="10" t="n"/>
      <c r="L18" s="11" t="n"/>
      <c r="M18" s="11" t="n"/>
      <c r="N18" s="11" t="n"/>
      <c r="O18" s="10" t="n"/>
      <c r="P18" s="13">
        <f>IF(B18="","",IF(N18&lt;&gt;"","Закрыт",IF(AND(C18="",M18=""),"Нет срока",IF(TODAY()&gt;IF(M18&lt;&gt;"",M18,C18),"Просрочен",IF(M18&lt;&gt;"","Продлён","Открыт")))))</f>
        <v/>
      </c>
      <c r="Q18" s="14">
        <f>IF(OR(B18="",N18&lt;&gt;"",AND(C18="",M18="")),"",IF(M18&lt;&gt;"",M18,C18)-TODAY())</f>
        <v/>
      </c>
      <c r="R18" s="10" t="n"/>
      <c r="S18" s="15">
        <f>IF(N18="","",IF(R18="Да","С материалами расследования",N18+'Справочники'!$B$19))</f>
        <v/>
      </c>
      <c r="T18" s="10" t="n"/>
    </row>
    <row r="19">
      <c r="A19" s="10" t="n"/>
      <c r="B19" s="11" t="n"/>
      <c r="C19" s="11" t="n"/>
      <c r="D19" s="10" t="n"/>
      <c r="E19" s="10" t="n"/>
      <c r="F19" s="10" t="n"/>
      <c r="G19" s="10" t="n"/>
      <c r="H19" s="10" t="n"/>
      <c r="I19" s="12" t="n"/>
      <c r="J19" s="10" t="n"/>
      <c r="K19" s="10" t="n"/>
      <c r="L19" s="11" t="n"/>
      <c r="M19" s="11" t="n"/>
      <c r="N19" s="11" t="n"/>
      <c r="O19" s="10" t="n"/>
      <c r="P19" s="13">
        <f>IF(B19="","",IF(N19&lt;&gt;"","Закрыт",IF(AND(C19="",M19=""),"Нет срока",IF(TODAY()&gt;IF(M19&lt;&gt;"",M19,C19),"Просрочен",IF(M19&lt;&gt;"","Продлён","Открыт")))))</f>
        <v/>
      </c>
      <c r="Q19" s="14">
        <f>IF(OR(B19="",N19&lt;&gt;"",AND(C19="",M19="")),"",IF(M19&lt;&gt;"",M19,C19)-TODAY())</f>
        <v/>
      </c>
      <c r="R19" s="10" t="n"/>
      <c r="S19" s="15">
        <f>IF(N19="","",IF(R19="Да","С материалами расследования",N19+'Справочники'!$B$19))</f>
        <v/>
      </c>
      <c r="T19" s="10" t="n"/>
    </row>
    <row r="20">
      <c r="A20" s="10" t="n"/>
      <c r="B20" s="11" t="n"/>
      <c r="C20" s="11" t="n"/>
      <c r="D20" s="10" t="n"/>
      <c r="E20" s="10" t="n"/>
      <c r="F20" s="10" t="n"/>
      <c r="G20" s="10" t="n"/>
      <c r="H20" s="10" t="n"/>
      <c r="I20" s="12" t="n"/>
      <c r="J20" s="10" t="n"/>
      <c r="K20" s="10" t="n"/>
      <c r="L20" s="11" t="n"/>
      <c r="M20" s="11" t="n"/>
      <c r="N20" s="11" t="n"/>
      <c r="O20" s="10" t="n"/>
      <c r="P20" s="13">
        <f>IF(B20="","",IF(N20&lt;&gt;"","Закрыт",IF(AND(C20="",M20=""),"Нет срока",IF(TODAY()&gt;IF(M20&lt;&gt;"",M20,C20),"Просрочен",IF(M20&lt;&gt;"","Продлён","Открыт")))))</f>
        <v/>
      </c>
      <c r="Q20" s="14">
        <f>IF(OR(B20="",N20&lt;&gt;"",AND(C20="",M20="")),"",IF(M20&lt;&gt;"",M20,C20)-TODAY())</f>
        <v/>
      </c>
      <c r="R20" s="10" t="n"/>
      <c r="S20" s="15">
        <f>IF(N20="","",IF(R20="Да","С материалами расследования",N20+'Справочники'!$B$19))</f>
        <v/>
      </c>
      <c r="T20" s="10" t="n"/>
    </row>
    <row r="21">
      <c r="A21" s="10" t="n"/>
      <c r="B21" s="11" t="n"/>
      <c r="C21" s="11" t="n"/>
      <c r="D21" s="10" t="n"/>
      <c r="E21" s="10" t="n"/>
      <c r="F21" s="10" t="n"/>
      <c r="G21" s="10" t="n"/>
      <c r="H21" s="10" t="n"/>
      <c r="I21" s="12" t="n"/>
      <c r="J21" s="10" t="n"/>
      <c r="K21" s="10" t="n"/>
      <c r="L21" s="11" t="n"/>
      <c r="M21" s="11" t="n"/>
      <c r="N21" s="11" t="n"/>
      <c r="O21" s="10" t="n"/>
      <c r="P21" s="13">
        <f>IF(B21="","",IF(N21&lt;&gt;"","Закрыт",IF(AND(C21="",M21=""),"Нет срока",IF(TODAY()&gt;IF(M21&lt;&gt;"",M21,C21),"Просрочен",IF(M21&lt;&gt;"","Продлён","Открыт")))))</f>
        <v/>
      </c>
      <c r="Q21" s="14">
        <f>IF(OR(B21="",N21&lt;&gt;"",AND(C21="",M21="")),"",IF(M21&lt;&gt;"",M21,C21)-TODAY())</f>
        <v/>
      </c>
      <c r="R21" s="10" t="n"/>
      <c r="S21" s="15">
        <f>IF(N21="","",IF(R21="Да","С материалами расследования",N21+'Справочники'!$B$19))</f>
        <v/>
      </c>
      <c r="T21" s="10" t="n"/>
    </row>
    <row r="22">
      <c r="A22" s="10" t="n"/>
      <c r="B22" s="11" t="n"/>
      <c r="C22" s="11" t="n"/>
      <c r="D22" s="10" t="n"/>
      <c r="E22" s="10" t="n"/>
      <c r="F22" s="10" t="n"/>
      <c r="G22" s="10" t="n"/>
      <c r="H22" s="10" t="n"/>
      <c r="I22" s="12" t="n"/>
      <c r="J22" s="10" t="n"/>
      <c r="K22" s="10" t="n"/>
      <c r="L22" s="11" t="n"/>
      <c r="M22" s="11" t="n"/>
      <c r="N22" s="11" t="n"/>
      <c r="O22" s="10" t="n"/>
      <c r="P22" s="13">
        <f>IF(B22="","",IF(N22&lt;&gt;"","Закрыт",IF(AND(C22="",M22=""),"Нет срока",IF(TODAY()&gt;IF(M22&lt;&gt;"",M22,C22),"Просрочен",IF(M22&lt;&gt;"","Продлён","Открыт")))))</f>
        <v/>
      </c>
      <c r="Q22" s="14">
        <f>IF(OR(B22="",N22&lt;&gt;"",AND(C22="",M22="")),"",IF(M22&lt;&gt;"",M22,C22)-TODAY())</f>
        <v/>
      </c>
      <c r="R22" s="10" t="n"/>
      <c r="S22" s="15">
        <f>IF(N22="","",IF(R22="Да","С материалами расследования",N22+'Справочники'!$B$19))</f>
        <v/>
      </c>
      <c r="T22" s="10" t="n"/>
    </row>
    <row r="23">
      <c r="A23" s="10" t="n"/>
      <c r="B23" s="11" t="n"/>
      <c r="C23" s="11" t="n"/>
      <c r="D23" s="10" t="n"/>
      <c r="E23" s="10" t="n"/>
      <c r="F23" s="10" t="n"/>
      <c r="G23" s="10" t="n"/>
      <c r="H23" s="10" t="n"/>
      <c r="I23" s="12" t="n"/>
      <c r="J23" s="10" t="n"/>
      <c r="K23" s="10" t="n"/>
      <c r="L23" s="11" t="n"/>
      <c r="M23" s="11" t="n"/>
      <c r="N23" s="11" t="n"/>
      <c r="O23" s="10" t="n"/>
      <c r="P23" s="13">
        <f>IF(B23="","",IF(N23&lt;&gt;"","Закрыт",IF(AND(C23="",M23=""),"Нет срока",IF(TODAY()&gt;IF(M23&lt;&gt;"",M23,C23),"Просрочен",IF(M23&lt;&gt;"","Продлён","Открыт")))))</f>
        <v/>
      </c>
      <c r="Q23" s="14">
        <f>IF(OR(B23="",N23&lt;&gt;"",AND(C23="",M23="")),"",IF(M23&lt;&gt;"",M23,C23)-TODAY())</f>
        <v/>
      </c>
      <c r="R23" s="10" t="n"/>
      <c r="S23" s="15">
        <f>IF(N23="","",IF(R23="Да","С материалами расследования",N23+'Справочники'!$B$19))</f>
        <v/>
      </c>
      <c r="T23" s="10" t="n"/>
    </row>
    <row r="24">
      <c r="A24" s="10" t="n"/>
      <c r="B24" s="11" t="n"/>
      <c r="C24" s="11" t="n"/>
      <c r="D24" s="10" t="n"/>
      <c r="E24" s="10" t="n"/>
      <c r="F24" s="10" t="n"/>
      <c r="G24" s="10" t="n"/>
      <c r="H24" s="10" t="n"/>
      <c r="I24" s="12" t="n"/>
      <c r="J24" s="10" t="n"/>
      <c r="K24" s="10" t="n"/>
      <c r="L24" s="11" t="n"/>
      <c r="M24" s="11" t="n"/>
      <c r="N24" s="11" t="n"/>
      <c r="O24" s="10" t="n"/>
      <c r="P24" s="13">
        <f>IF(B24="","",IF(N24&lt;&gt;"","Закрыт",IF(AND(C24="",M24=""),"Нет срока",IF(TODAY()&gt;IF(M24&lt;&gt;"",M24,C24),"Просрочен",IF(M24&lt;&gt;"","Продлён","Открыт")))))</f>
        <v/>
      </c>
      <c r="Q24" s="14">
        <f>IF(OR(B24="",N24&lt;&gt;"",AND(C24="",M24="")),"",IF(M24&lt;&gt;"",M24,C24)-TODAY())</f>
        <v/>
      </c>
      <c r="R24" s="10" t="n"/>
      <c r="S24" s="15">
        <f>IF(N24="","",IF(R24="Да","С материалами расследования",N24+'Справочники'!$B$19))</f>
        <v/>
      </c>
      <c r="T24" s="10" t="n"/>
    </row>
    <row r="25">
      <c r="A25" s="10" t="n"/>
      <c r="B25" s="11" t="n"/>
      <c r="C25" s="11" t="n"/>
      <c r="D25" s="10" t="n"/>
      <c r="E25" s="10" t="n"/>
      <c r="F25" s="10" t="n"/>
      <c r="G25" s="10" t="n"/>
      <c r="H25" s="10" t="n"/>
      <c r="I25" s="12" t="n"/>
      <c r="J25" s="10" t="n"/>
      <c r="K25" s="10" t="n"/>
      <c r="L25" s="11" t="n"/>
      <c r="M25" s="11" t="n"/>
      <c r="N25" s="11" t="n"/>
      <c r="O25" s="10" t="n"/>
      <c r="P25" s="13">
        <f>IF(B25="","",IF(N25&lt;&gt;"","Закрыт",IF(AND(C25="",M25=""),"Нет срока",IF(TODAY()&gt;IF(M25&lt;&gt;"",M25,C25),"Просрочен",IF(M25&lt;&gt;"","Продлён","Открыт")))))</f>
        <v/>
      </c>
      <c r="Q25" s="14">
        <f>IF(OR(B25="",N25&lt;&gt;"",AND(C25="",M25="")),"",IF(M25&lt;&gt;"",M25,C25)-TODAY())</f>
        <v/>
      </c>
      <c r="R25" s="10" t="n"/>
      <c r="S25" s="15">
        <f>IF(N25="","",IF(R25="Да","С материалами расследования",N25+'Справочники'!$B$19))</f>
        <v/>
      </c>
      <c r="T25" s="10" t="n"/>
    </row>
    <row r="26">
      <c r="A26" s="10" t="n"/>
      <c r="B26" s="11" t="n"/>
      <c r="C26" s="11" t="n"/>
      <c r="D26" s="10" t="n"/>
      <c r="E26" s="10" t="n"/>
      <c r="F26" s="10" t="n"/>
      <c r="G26" s="10" t="n"/>
      <c r="H26" s="10" t="n"/>
      <c r="I26" s="12" t="n"/>
      <c r="J26" s="10" t="n"/>
      <c r="K26" s="10" t="n"/>
      <c r="L26" s="11" t="n"/>
      <c r="M26" s="11" t="n"/>
      <c r="N26" s="11" t="n"/>
      <c r="O26" s="10" t="n"/>
      <c r="P26" s="13">
        <f>IF(B26="","",IF(N26&lt;&gt;"","Закрыт",IF(AND(C26="",M26=""),"Нет срока",IF(TODAY()&gt;IF(M26&lt;&gt;"",M26,C26),"Просрочен",IF(M26&lt;&gt;"","Продлён","Открыт")))))</f>
        <v/>
      </c>
      <c r="Q26" s="14">
        <f>IF(OR(B26="",N26&lt;&gt;"",AND(C26="",M26="")),"",IF(M26&lt;&gt;"",M26,C26)-TODAY())</f>
        <v/>
      </c>
      <c r="R26" s="10" t="n"/>
      <c r="S26" s="15">
        <f>IF(N26="","",IF(R26="Да","С материалами расследования",N26+'Справочники'!$B$19))</f>
        <v/>
      </c>
      <c r="T26" s="10" t="n"/>
    </row>
    <row r="27">
      <c r="A27" s="10" t="n"/>
      <c r="B27" s="11" t="n"/>
      <c r="C27" s="11" t="n"/>
      <c r="D27" s="10" t="n"/>
      <c r="E27" s="10" t="n"/>
      <c r="F27" s="10" t="n"/>
      <c r="G27" s="10" t="n"/>
      <c r="H27" s="10" t="n"/>
      <c r="I27" s="12" t="n"/>
      <c r="J27" s="10" t="n"/>
      <c r="K27" s="10" t="n"/>
      <c r="L27" s="11" t="n"/>
      <c r="M27" s="11" t="n"/>
      <c r="N27" s="11" t="n"/>
      <c r="O27" s="10" t="n"/>
      <c r="P27" s="13">
        <f>IF(B27="","",IF(N27&lt;&gt;"","Закрыт",IF(AND(C27="",M27=""),"Нет срока",IF(TODAY()&gt;IF(M27&lt;&gt;"",M27,C27),"Просрочен",IF(M27&lt;&gt;"","Продлён","Открыт")))))</f>
        <v/>
      </c>
      <c r="Q27" s="14">
        <f>IF(OR(B27="",N27&lt;&gt;"",AND(C27="",M27="")),"",IF(M27&lt;&gt;"",M27,C27)-TODAY())</f>
        <v/>
      </c>
      <c r="R27" s="10" t="n"/>
      <c r="S27" s="15">
        <f>IF(N27="","",IF(R27="Да","С материалами расследования",N27+'Справочники'!$B$19))</f>
        <v/>
      </c>
      <c r="T27" s="10" t="n"/>
    </row>
    <row r="28">
      <c r="A28" s="10" t="n"/>
      <c r="B28" s="11" t="n"/>
      <c r="C28" s="11" t="n"/>
      <c r="D28" s="10" t="n"/>
      <c r="E28" s="10" t="n"/>
      <c r="F28" s="10" t="n"/>
      <c r="G28" s="10" t="n"/>
      <c r="H28" s="10" t="n"/>
      <c r="I28" s="12" t="n"/>
      <c r="J28" s="10" t="n"/>
      <c r="K28" s="10" t="n"/>
      <c r="L28" s="11" t="n"/>
      <c r="M28" s="11" t="n"/>
      <c r="N28" s="11" t="n"/>
      <c r="O28" s="10" t="n"/>
      <c r="P28" s="13">
        <f>IF(B28="","",IF(N28&lt;&gt;"","Закрыт",IF(AND(C28="",M28=""),"Нет срока",IF(TODAY()&gt;IF(M28&lt;&gt;"",M28,C28),"Просрочен",IF(M28&lt;&gt;"","Продлён","Открыт")))))</f>
        <v/>
      </c>
      <c r="Q28" s="14">
        <f>IF(OR(B28="",N28&lt;&gt;"",AND(C28="",M28="")),"",IF(M28&lt;&gt;"",M28,C28)-TODAY())</f>
        <v/>
      </c>
      <c r="R28" s="10" t="n"/>
      <c r="S28" s="15">
        <f>IF(N28="","",IF(R28="Да","С материалами расследования",N28+'Справочники'!$B$19))</f>
        <v/>
      </c>
      <c r="T28" s="10" t="n"/>
    </row>
    <row r="29">
      <c r="A29" s="10" t="n"/>
      <c r="B29" s="11" t="n"/>
      <c r="C29" s="11" t="n"/>
      <c r="D29" s="10" t="n"/>
      <c r="E29" s="10" t="n"/>
      <c r="F29" s="10" t="n"/>
      <c r="G29" s="10" t="n"/>
      <c r="H29" s="10" t="n"/>
      <c r="I29" s="12" t="n"/>
      <c r="J29" s="10" t="n"/>
      <c r="K29" s="10" t="n"/>
      <c r="L29" s="11" t="n"/>
      <c r="M29" s="11" t="n"/>
      <c r="N29" s="11" t="n"/>
      <c r="O29" s="10" t="n"/>
      <c r="P29" s="13">
        <f>IF(B29="","",IF(N29&lt;&gt;"","Закрыт",IF(AND(C29="",M29=""),"Нет срока",IF(TODAY()&gt;IF(M29&lt;&gt;"",M29,C29),"Просрочен",IF(M29&lt;&gt;"","Продлён","Открыт")))))</f>
        <v/>
      </c>
      <c r="Q29" s="14">
        <f>IF(OR(B29="",N29&lt;&gt;"",AND(C29="",M29="")),"",IF(M29&lt;&gt;"",M29,C29)-TODAY())</f>
        <v/>
      </c>
      <c r="R29" s="10" t="n"/>
      <c r="S29" s="15">
        <f>IF(N29="","",IF(R29="Да","С материалами расследования",N29+'Справочники'!$B$19))</f>
        <v/>
      </c>
      <c r="T29" s="10" t="n"/>
    </row>
    <row r="30">
      <c r="A30" s="10" t="n"/>
      <c r="B30" s="11" t="n"/>
      <c r="C30" s="11" t="n"/>
      <c r="D30" s="10" t="n"/>
      <c r="E30" s="10" t="n"/>
      <c r="F30" s="10" t="n"/>
      <c r="G30" s="10" t="n"/>
      <c r="H30" s="10" t="n"/>
      <c r="I30" s="12" t="n"/>
      <c r="J30" s="10" t="n"/>
      <c r="K30" s="10" t="n"/>
      <c r="L30" s="11" t="n"/>
      <c r="M30" s="11" t="n"/>
      <c r="N30" s="11" t="n"/>
      <c r="O30" s="10" t="n"/>
      <c r="P30" s="13">
        <f>IF(B30="","",IF(N30&lt;&gt;"","Закрыт",IF(AND(C30="",M30=""),"Нет срока",IF(TODAY()&gt;IF(M30&lt;&gt;"",M30,C30),"Просрочен",IF(M30&lt;&gt;"","Продлён","Открыт")))))</f>
        <v/>
      </c>
      <c r="Q30" s="14">
        <f>IF(OR(B30="",N30&lt;&gt;"",AND(C30="",M30="")),"",IF(M30&lt;&gt;"",M30,C30)-TODAY())</f>
        <v/>
      </c>
      <c r="R30" s="10" t="n"/>
      <c r="S30" s="15">
        <f>IF(N30="","",IF(R30="Да","С материалами расследования",N30+'Справочники'!$B$19))</f>
        <v/>
      </c>
      <c r="T30" s="10" t="n"/>
    </row>
    <row r="31">
      <c r="A31" s="10" t="n"/>
      <c r="B31" s="11" t="n"/>
      <c r="C31" s="11" t="n"/>
      <c r="D31" s="10" t="n"/>
      <c r="E31" s="10" t="n"/>
      <c r="F31" s="10" t="n"/>
      <c r="G31" s="10" t="n"/>
      <c r="H31" s="10" t="n"/>
      <c r="I31" s="12" t="n"/>
      <c r="J31" s="10" t="n"/>
      <c r="K31" s="10" t="n"/>
      <c r="L31" s="11" t="n"/>
      <c r="M31" s="11" t="n"/>
      <c r="N31" s="11" t="n"/>
      <c r="O31" s="10" t="n"/>
      <c r="P31" s="13">
        <f>IF(B31="","",IF(N31&lt;&gt;"","Закрыт",IF(AND(C31="",M31=""),"Нет срока",IF(TODAY()&gt;IF(M31&lt;&gt;"",M31,C31),"Просрочен",IF(M31&lt;&gt;"","Продлён","Открыт")))))</f>
        <v/>
      </c>
      <c r="Q31" s="14">
        <f>IF(OR(B31="",N31&lt;&gt;"",AND(C31="",M31="")),"",IF(M31&lt;&gt;"",M31,C31)-TODAY())</f>
        <v/>
      </c>
      <c r="R31" s="10" t="n"/>
      <c r="S31" s="15">
        <f>IF(N31="","",IF(R31="Да","С материалами расследования",N31+'Справочники'!$B$19))</f>
        <v/>
      </c>
      <c r="T31" s="10" t="n"/>
    </row>
    <row r="32">
      <c r="A32" s="10" t="n"/>
      <c r="B32" s="11" t="n"/>
      <c r="C32" s="11" t="n"/>
      <c r="D32" s="10" t="n"/>
      <c r="E32" s="10" t="n"/>
      <c r="F32" s="10" t="n"/>
      <c r="G32" s="10" t="n"/>
      <c r="H32" s="10" t="n"/>
      <c r="I32" s="12" t="n"/>
      <c r="J32" s="10" t="n"/>
      <c r="K32" s="10" t="n"/>
      <c r="L32" s="11" t="n"/>
      <c r="M32" s="11" t="n"/>
      <c r="N32" s="11" t="n"/>
      <c r="O32" s="10" t="n"/>
      <c r="P32" s="13">
        <f>IF(B32="","",IF(N32&lt;&gt;"","Закрыт",IF(AND(C32="",M32=""),"Нет срока",IF(TODAY()&gt;IF(M32&lt;&gt;"",M32,C32),"Просрочен",IF(M32&lt;&gt;"","Продлён","Открыт")))))</f>
        <v/>
      </c>
      <c r="Q32" s="14">
        <f>IF(OR(B32="",N32&lt;&gt;"",AND(C32="",M32="")),"",IF(M32&lt;&gt;"",M32,C32)-TODAY())</f>
        <v/>
      </c>
      <c r="R32" s="10" t="n"/>
      <c r="S32" s="15">
        <f>IF(N32="","",IF(R32="Да","С материалами расследования",N32+'Справочники'!$B$19))</f>
        <v/>
      </c>
      <c r="T32" s="10" t="n"/>
    </row>
    <row r="33">
      <c r="A33" s="10" t="n"/>
      <c r="B33" s="11" t="n"/>
      <c r="C33" s="11" t="n"/>
      <c r="D33" s="10" t="n"/>
      <c r="E33" s="10" t="n"/>
      <c r="F33" s="10" t="n"/>
      <c r="G33" s="10" t="n"/>
      <c r="H33" s="10" t="n"/>
      <c r="I33" s="12" t="n"/>
      <c r="J33" s="10" t="n"/>
      <c r="K33" s="10" t="n"/>
      <c r="L33" s="11" t="n"/>
      <c r="M33" s="11" t="n"/>
      <c r="N33" s="11" t="n"/>
      <c r="O33" s="10" t="n"/>
      <c r="P33" s="13">
        <f>IF(B33="","",IF(N33&lt;&gt;"","Закрыт",IF(AND(C33="",M33=""),"Нет срока",IF(TODAY()&gt;IF(M33&lt;&gt;"",M33,C33),"Просрочен",IF(M33&lt;&gt;"","Продлён","Открыт")))))</f>
        <v/>
      </c>
      <c r="Q33" s="14">
        <f>IF(OR(B33="",N33&lt;&gt;"",AND(C33="",M33="")),"",IF(M33&lt;&gt;"",M33,C33)-TODAY())</f>
        <v/>
      </c>
      <c r="R33" s="10" t="n"/>
      <c r="S33" s="15">
        <f>IF(N33="","",IF(R33="Да","С материалами расследования",N33+'Справочники'!$B$19))</f>
        <v/>
      </c>
      <c r="T33" s="10" t="n"/>
    </row>
    <row r="34">
      <c r="A34" s="10" t="n"/>
      <c r="B34" s="11" t="n"/>
      <c r="C34" s="11" t="n"/>
      <c r="D34" s="10" t="n"/>
      <c r="E34" s="10" t="n"/>
      <c r="F34" s="10" t="n"/>
      <c r="G34" s="10" t="n"/>
      <c r="H34" s="10" t="n"/>
      <c r="I34" s="12" t="n"/>
      <c r="J34" s="10" t="n"/>
      <c r="K34" s="10" t="n"/>
      <c r="L34" s="11" t="n"/>
      <c r="M34" s="11" t="n"/>
      <c r="N34" s="11" t="n"/>
      <c r="O34" s="10" t="n"/>
      <c r="P34" s="13">
        <f>IF(B34="","",IF(N34&lt;&gt;"","Закрыт",IF(AND(C34="",M34=""),"Нет срока",IF(TODAY()&gt;IF(M34&lt;&gt;"",M34,C34),"Просрочен",IF(M34&lt;&gt;"","Продлён","Открыт")))))</f>
        <v/>
      </c>
      <c r="Q34" s="14">
        <f>IF(OR(B34="",N34&lt;&gt;"",AND(C34="",M34="")),"",IF(M34&lt;&gt;"",M34,C34)-TODAY())</f>
        <v/>
      </c>
      <c r="R34" s="10" t="n"/>
      <c r="S34" s="15">
        <f>IF(N34="","",IF(R34="Да","С материалами расследования",N34+'Справочники'!$B$19))</f>
        <v/>
      </c>
      <c r="T34" s="10" t="n"/>
    </row>
    <row r="35">
      <c r="A35" s="10" t="n"/>
      <c r="B35" s="11" t="n"/>
      <c r="C35" s="11" t="n"/>
      <c r="D35" s="10" t="n"/>
      <c r="E35" s="10" t="n"/>
      <c r="F35" s="10" t="n"/>
      <c r="G35" s="10" t="n"/>
      <c r="H35" s="10" t="n"/>
      <c r="I35" s="12" t="n"/>
      <c r="J35" s="10" t="n"/>
      <c r="K35" s="10" t="n"/>
      <c r="L35" s="11" t="n"/>
      <c r="M35" s="11" t="n"/>
      <c r="N35" s="11" t="n"/>
      <c r="O35" s="10" t="n"/>
      <c r="P35" s="13">
        <f>IF(B35="","",IF(N35&lt;&gt;"","Закрыт",IF(AND(C35="",M35=""),"Нет срока",IF(TODAY()&gt;IF(M35&lt;&gt;"",M35,C35),"Просрочен",IF(M35&lt;&gt;"","Продлён","Открыт")))))</f>
        <v/>
      </c>
      <c r="Q35" s="14">
        <f>IF(OR(B35="",N35&lt;&gt;"",AND(C35="",M35="")),"",IF(M35&lt;&gt;"",M35,C35)-TODAY())</f>
        <v/>
      </c>
      <c r="R35" s="10" t="n"/>
      <c r="S35" s="15">
        <f>IF(N35="","",IF(R35="Да","С материалами расследования",N35+'Справочники'!$B$19))</f>
        <v/>
      </c>
      <c r="T35" s="10" t="n"/>
    </row>
    <row r="36">
      <c r="A36" s="10" t="n"/>
      <c r="B36" s="11" t="n"/>
      <c r="C36" s="11" t="n"/>
      <c r="D36" s="10" t="n"/>
      <c r="E36" s="10" t="n"/>
      <c r="F36" s="10" t="n"/>
      <c r="G36" s="10" t="n"/>
      <c r="H36" s="10" t="n"/>
      <c r="I36" s="12" t="n"/>
      <c r="J36" s="10" t="n"/>
      <c r="K36" s="10" t="n"/>
      <c r="L36" s="11" t="n"/>
      <c r="M36" s="11" t="n"/>
      <c r="N36" s="11" t="n"/>
      <c r="O36" s="10" t="n"/>
      <c r="P36" s="13">
        <f>IF(B36="","",IF(N36&lt;&gt;"","Закрыт",IF(AND(C36="",M36=""),"Нет срока",IF(TODAY()&gt;IF(M36&lt;&gt;"",M36,C36),"Просрочен",IF(M36&lt;&gt;"","Продлён","Открыт")))))</f>
        <v/>
      </c>
      <c r="Q36" s="14">
        <f>IF(OR(B36="",N36&lt;&gt;"",AND(C36="",M36="")),"",IF(M36&lt;&gt;"",M36,C36)-TODAY())</f>
        <v/>
      </c>
      <c r="R36" s="10" t="n"/>
      <c r="S36" s="15">
        <f>IF(N36="","",IF(R36="Да","С материалами расследования",N36+'Справочники'!$B$19))</f>
        <v/>
      </c>
      <c r="T36" s="10" t="n"/>
    </row>
    <row r="37">
      <c r="A37" s="10" t="n"/>
      <c r="B37" s="11" t="n"/>
      <c r="C37" s="11" t="n"/>
      <c r="D37" s="10" t="n"/>
      <c r="E37" s="10" t="n"/>
      <c r="F37" s="10" t="n"/>
      <c r="G37" s="10" t="n"/>
      <c r="H37" s="10" t="n"/>
      <c r="I37" s="12" t="n"/>
      <c r="J37" s="10" t="n"/>
      <c r="K37" s="10" t="n"/>
      <c r="L37" s="11" t="n"/>
      <c r="M37" s="11" t="n"/>
      <c r="N37" s="11" t="n"/>
      <c r="O37" s="10" t="n"/>
      <c r="P37" s="13">
        <f>IF(B37="","",IF(N37&lt;&gt;"","Закрыт",IF(AND(C37="",M37=""),"Нет срока",IF(TODAY()&gt;IF(M37&lt;&gt;"",M37,C37),"Просрочен",IF(M37&lt;&gt;"","Продлён","Открыт")))))</f>
        <v/>
      </c>
      <c r="Q37" s="14">
        <f>IF(OR(B37="",N37&lt;&gt;"",AND(C37="",M37="")),"",IF(M37&lt;&gt;"",M37,C37)-TODAY())</f>
        <v/>
      </c>
      <c r="R37" s="10" t="n"/>
      <c r="S37" s="15">
        <f>IF(N37="","",IF(R37="Да","С материалами расследования",N37+'Справочники'!$B$19))</f>
        <v/>
      </c>
      <c r="T37" s="10" t="n"/>
    </row>
    <row r="38">
      <c r="A38" s="10" t="n"/>
      <c r="B38" s="11" t="n"/>
      <c r="C38" s="11" t="n"/>
      <c r="D38" s="10" t="n"/>
      <c r="E38" s="10" t="n"/>
      <c r="F38" s="10" t="n"/>
      <c r="G38" s="10" t="n"/>
      <c r="H38" s="10" t="n"/>
      <c r="I38" s="12" t="n"/>
      <c r="J38" s="10" t="n"/>
      <c r="K38" s="10" t="n"/>
      <c r="L38" s="11" t="n"/>
      <c r="M38" s="11" t="n"/>
      <c r="N38" s="11" t="n"/>
      <c r="O38" s="10" t="n"/>
      <c r="P38" s="13">
        <f>IF(B38="","",IF(N38&lt;&gt;"","Закрыт",IF(AND(C38="",M38=""),"Нет срока",IF(TODAY()&gt;IF(M38&lt;&gt;"",M38,C38),"Просрочен",IF(M38&lt;&gt;"","Продлён","Открыт")))))</f>
        <v/>
      </c>
      <c r="Q38" s="14">
        <f>IF(OR(B38="",N38&lt;&gt;"",AND(C38="",M38="")),"",IF(M38&lt;&gt;"",M38,C38)-TODAY())</f>
        <v/>
      </c>
      <c r="R38" s="10" t="n"/>
      <c r="S38" s="15">
        <f>IF(N38="","",IF(R38="Да","С материалами расследования",N38+'Справочники'!$B$19))</f>
        <v/>
      </c>
      <c r="T38" s="10" t="n"/>
    </row>
    <row r="39">
      <c r="A39" s="10" t="n"/>
      <c r="B39" s="11" t="n"/>
      <c r="C39" s="11" t="n"/>
      <c r="D39" s="10" t="n"/>
      <c r="E39" s="10" t="n"/>
      <c r="F39" s="10" t="n"/>
      <c r="G39" s="10" t="n"/>
      <c r="H39" s="10" t="n"/>
      <c r="I39" s="12" t="n"/>
      <c r="J39" s="10" t="n"/>
      <c r="K39" s="10" t="n"/>
      <c r="L39" s="11" t="n"/>
      <c r="M39" s="11" t="n"/>
      <c r="N39" s="11" t="n"/>
      <c r="O39" s="10" t="n"/>
      <c r="P39" s="13">
        <f>IF(B39="","",IF(N39&lt;&gt;"","Закрыт",IF(AND(C39="",M39=""),"Нет срока",IF(TODAY()&gt;IF(M39&lt;&gt;"",M39,C39),"Просрочен",IF(M39&lt;&gt;"","Продлён","Открыт")))))</f>
        <v/>
      </c>
      <c r="Q39" s="14">
        <f>IF(OR(B39="",N39&lt;&gt;"",AND(C39="",M39="")),"",IF(M39&lt;&gt;"",M39,C39)-TODAY())</f>
        <v/>
      </c>
      <c r="R39" s="10" t="n"/>
      <c r="S39" s="15">
        <f>IF(N39="","",IF(R39="Да","С материалами расследования",N39+'Справочники'!$B$19))</f>
        <v/>
      </c>
      <c r="T39" s="10" t="n"/>
    </row>
    <row r="40">
      <c r="A40" s="10" t="n"/>
      <c r="B40" s="11" t="n"/>
      <c r="C40" s="11" t="n"/>
      <c r="D40" s="10" t="n"/>
      <c r="E40" s="10" t="n"/>
      <c r="F40" s="10" t="n"/>
      <c r="G40" s="10" t="n"/>
      <c r="H40" s="10" t="n"/>
      <c r="I40" s="12" t="n"/>
      <c r="J40" s="10" t="n"/>
      <c r="K40" s="10" t="n"/>
      <c r="L40" s="11" t="n"/>
      <c r="M40" s="11" t="n"/>
      <c r="N40" s="11" t="n"/>
      <c r="O40" s="10" t="n"/>
      <c r="P40" s="13">
        <f>IF(B40="","",IF(N40&lt;&gt;"","Закрыт",IF(AND(C40="",M40=""),"Нет срока",IF(TODAY()&gt;IF(M40&lt;&gt;"",M40,C40),"Просрочен",IF(M40&lt;&gt;"","Продлён","Открыт")))))</f>
        <v/>
      </c>
      <c r="Q40" s="14">
        <f>IF(OR(B40="",N40&lt;&gt;"",AND(C40="",M40="")),"",IF(M40&lt;&gt;"",M40,C40)-TODAY())</f>
        <v/>
      </c>
      <c r="R40" s="10" t="n"/>
      <c r="S40" s="15">
        <f>IF(N40="","",IF(R40="Да","С материалами расследования",N40+'Справочники'!$B$19))</f>
        <v/>
      </c>
      <c r="T40" s="10" t="n"/>
    </row>
    <row r="41">
      <c r="A41" s="10" t="n"/>
      <c r="B41" s="11" t="n"/>
      <c r="C41" s="11" t="n"/>
      <c r="D41" s="10" t="n"/>
      <c r="E41" s="10" t="n"/>
      <c r="F41" s="10" t="n"/>
      <c r="G41" s="10" t="n"/>
      <c r="H41" s="10" t="n"/>
      <c r="I41" s="12" t="n"/>
      <c r="J41" s="10" t="n"/>
      <c r="K41" s="10" t="n"/>
      <c r="L41" s="11" t="n"/>
      <c r="M41" s="11" t="n"/>
      <c r="N41" s="11" t="n"/>
      <c r="O41" s="10" t="n"/>
      <c r="P41" s="13">
        <f>IF(B41="","",IF(N41&lt;&gt;"","Закрыт",IF(AND(C41="",M41=""),"Нет срока",IF(TODAY()&gt;IF(M41&lt;&gt;"",M41,C41),"Просрочен",IF(M41&lt;&gt;"","Продлён","Открыт")))))</f>
        <v/>
      </c>
      <c r="Q41" s="14">
        <f>IF(OR(B41="",N41&lt;&gt;"",AND(C41="",M41="")),"",IF(M41&lt;&gt;"",M41,C41)-TODAY())</f>
        <v/>
      </c>
      <c r="R41" s="10" t="n"/>
      <c r="S41" s="15">
        <f>IF(N41="","",IF(R41="Да","С материалами расследования",N41+'Справочники'!$B$19))</f>
        <v/>
      </c>
      <c r="T41" s="10" t="n"/>
    </row>
    <row r="42">
      <c r="A42" s="10" t="n"/>
      <c r="B42" s="11" t="n"/>
      <c r="C42" s="11" t="n"/>
      <c r="D42" s="10" t="n"/>
      <c r="E42" s="10" t="n"/>
      <c r="F42" s="10" t="n"/>
      <c r="G42" s="10" t="n"/>
      <c r="H42" s="10" t="n"/>
      <c r="I42" s="12" t="n"/>
      <c r="J42" s="10" t="n"/>
      <c r="K42" s="10" t="n"/>
      <c r="L42" s="11" t="n"/>
      <c r="M42" s="11" t="n"/>
      <c r="N42" s="11" t="n"/>
      <c r="O42" s="10" t="n"/>
      <c r="P42" s="13">
        <f>IF(B42="","",IF(N42&lt;&gt;"","Закрыт",IF(AND(C42="",M42=""),"Нет срока",IF(TODAY()&gt;IF(M42&lt;&gt;"",M42,C42),"Просрочен",IF(M42&lt;&gt;"","Продлён","Открыт")))))</f>
        <v/>
      </c>
      <c r="Q42" s="14">
        <f>IF(OR(B42="",N42&lt;&gt;"",AND(C42="",M42="")),"",IF(M42&lt;&gt;"",M42,C42)-TODAY())</f>
        <v/>
      </c>
      <c r="R42" s="10" t="n"/>
      <c r="S42" s="15">
        <f>IF(N42="","",IF(R42="Да","С материалами расследования",N42+'Справочники'!$B$19))</f>
        <v/>
      </c>
      <c r="T42" s="10" t="n"/>
    </row>
    <row r="43">
      <c r="A43" s="10" t="n"/>
      <c r="B43" s="11" t="n"/>
      <c r="C43" s="11" t="n"/>
      <c r="D43" s="10" t="n"/>
      <c r="E43" s="10" t="n"/>
      <c r="F43" s="10" t="n"/>
      <c r="G43" s="10" t="n"/>
      <c r="H43" s="10" t="n"/>
      <c r="I43" s="12" t="n"/>
      <c r="J43" s="10" t="n"/>
      <c r="K43" s="10" t="n"/>
      <c r="L43" s="11" t="n"/>
      <c r="M43" s="11" t="n"/>
      <c r="N43" s="11" t="n"/>
      <c r="O43" s="10" t="n"/>
      <c r="P43" s="13">
        <f>IF(B43="","",IF(N43&lt;&gt;"","Закрыт",IF(AND(C43="",M43=""),"Нет срока",IF(TODAY()&gt;IF(M43&lt;&gt;"",M43,C43),"Просрочен",IF(M43&lt;&gt;"","Продлён","Открыт")))))</f>
        <v/>
      </c>
      <c r="Q43" s="14">
        <f>IF(OR(B43="",N43&lt;&gt;"",AND(C43="",M43="")),"",IF(M43&lt;&gt;"",M43,C43)-TODAY())</f>
        <v/>
      </c>
      <c r="R43" s="10" t="n"/>
      <c r="S43" s="15">
        <f>IF(N43="","",IF(R43="Да","С материалами расследования",N43+'Справочники'!$B$19))</f>
        <v/>
      </c>
      <c r="T43" s="10" t="n"/>
    </row>
    <row r="44">
      <c r="A44" s="10" t="n"/>
      <c r="B44" s="11" t="n"/>
      <c r="C44" s="11" t="n"/>
      <c r="D44" s="10" t="n"/>
      <c r="E44" s="10" t="n"/>
      <c r="F44" s="10" t="n"/>
      <c r="G44" s="10" t="n"/>
      <c r="H44" s="10" t="n"/>
      <c r="I44" s="12" t="n"/>
      <c r="J44" s="10" t="n"/>
      <c r="K44" s="10" t="n"/>
      <c r="L44" s="11" t="n"/>
      <c r="M44" s="11" t="n"/>
      <c r="N44" s="11" t="n"/>
      <c r="O44" s="10" t="n"/>
      <c r="P44" s="13">
        <f>IF(B44="","",IF(N44&lt;&gt;"","Закрыт",IF(AND(C44="",M44=""),"Нет срока",IF(TODAY()&gt;IF(M44&lt;&gt;"",M44,C44),"Просрочен",IF(M44&lt;&gt;"","Продлён","Открыт")))))</f>
        <v/>
      </c>
      <c r="Q44" s="14">
        <f>IF(OR(B44="",N44&lt;&gt;"",AND(C44="",M44="")),"",IF(M44&lt;&gt;"",M44,C44)-TODAY())</f>
        <v/>
      </c>
      <c r="R44" s="10" t="n"/>
      <c r="S44" s="15">
        <f>IF(N44="","",IF(R44="Да","С материалами расследования",N44+'Справочники'!$B$19))</f>
        <v/>
      </c>
      <c r="T44" s="10" t="n"/>
    </row>
    <row r="45">
      <c r="A45" s="10" t="n"/>
      <c r="B45" s="11" t="n"/>
      <c r="C45" s="11" t="n"/>
      <c r="D45" s="10" t="n"/>
      <c r="E45" s="10" t="n"/>
      <c r="F45" s="10" t="n"/>
      <c r="G45" s="10" t="n"/>
      <c r="H45" s="10" t="n"/>
      <c r="I45" s="12" t="n"/>
      <c r="J45" s="10" t="n"/>
      <c r="K45" s="10" t="n"/>
      <c r="L45" s="11" t="n"/>
      <c r="M45" s="11" t="n"/>
      <c r="N45" s="11" t="n"/>
      <c r="O45" s="10" t="n"/>
      <c r="P45" s="13">
        <f>IF(B45="","",IF(N45&lt;&gt;"","Закрыт",IF(AND(C45="",M45=""),"Нет срока",IF(TODAY()&gt;IF(M45&lt;&gt;"",M45,C45),"Просрочен",IF(M45&lt;&gt;"","Продлён","Открыт")))))</f>
        <v/>
      </c>
      <c r="Q45" s="14">
        <f>IF(OR(B45="",N45&lt;&gt;"",AND(C45="",M45="")),"",IF(M45&lt;&gt;"",M45,C45)-TODAY())</f>
        <v/>
      </c>
      <c r="R45" s="10" t="n"/>
      <c r="S45" s="15">
        <f>IF(N45="","",IF(R45="Да","С материалами расследования",N45+'Справочники'!$B$19))</f>
        <v/>
      </c>
      <c r="T45" s="10" t="n"/>
    </row>
    <row r="46">
      <c r="A46" s="10" t="n"/>
      <c r="B46" s="11" t="n"/>
      <c r="C46" s="11" t="n"/>
      <c r="D46" s="10" t="n"/>
      <c r="E46" s="10" t="n"/>
      <c r="F46" s="10" t="n"/>
      <c r="G46" s="10" t="n"/>
      <c r="H46" s="10" t="n"/>
      <c r="I46" s="12" t="n"/>
      <c r="J46" s="10" t="n"/>
      <c r="K46" s="10" t="n"/>
      <c r="L46" s="11" t="n"/>
      <c r="M46" s="11" t="n"/>
      <c r="N46" s="11" t="n"/>
      <c r="O46" s="10" t="n"/>
      <c r="P46" s="13">
        <f>IF(B46="","",IF(N46&lt;&gt;"","Закрыт",IF(AND(C46="",M46=""),"Нет срока",IF(TODAY()&gt;IF(M46&lt;&gt;"",M46,C46),"Просрочен",IF(M46&lt;&gt;"","Продлён","Открыт")))))</f>
        <v/>
      </c>
      <c r="Q46" s="14">
        <f>IF(OR(B46="",N46&lt;&gt;"",AND(C46="",M46="")),"",IF(M46&lt;&gt;"",M46,C46)-TODAY())</f>
        <v/>
      </c>
      <c r="R46" s="10" t="n"/>
      <c r="S46" s="15">
        <f>IF(N46="","",IF(R46="Да","С материалами расследования",N46+'Справочники'!$B$19))</f>
        <v/>
      </c>
      <c r="T46" s="10" t="n"/>
    </row>
    <row r="47">
      <c r="A47" s="10" t="n"/>
      <c r="B47" s="11" t="n"/>
      <c r="C47" s="11" t="n"/>
      <c r="D47" s="10" t="n"/>
      <c r="E47" s="10" t="n"/>
      <c r="F47" s="10" t="n"/>
      <c r="G47" s="10" t="n"/>
      <c r="H47" s="10" t="n"/>
      <c r="I47" s="12" t="n"/>
      <c r="J47" s="10" t="n"/>
      <c r="K47" s="10" t="n"/>
      <c r="L47" s="11" t="n"/>
      <c r="M47" s="11" t="n"/>
      <c r="N47" s="11" t="n"/>
      <c r="O47" s="10" t="n"/>
      <c r="P47" s="13">
        <f>IF(B47="","",IF(N47&lt;&gt;"","Закрыт",IF(AND(C47="",M47=""),"Нет срока",IF(TODAY()&gt;IF(M47&lt;&gt;"",M47,C47),"Просрочен",IF(M47&lt;&gt;"","Продлён","Открыт")))))</f>
        <v/>
      </c>
      <c r="Q47" s="14">
        <f>IF(OR(B47="",N47&lt;&gt;"",AND(C47="",M47="")),"",IF(M47&lt;&gt;"",M47,C47)-TODAY())</f>
        <v/>
      </c>
      <c r="R47" s="10" t="n"/>
      <c r="S47" s="15">
        <f>IF(N47="","",IF(R47="Да","С материалами расследования",N47+'Справочники'!$B$19))</f>
        <v/>
      </c>
      <c r="T47" s="10" t="n"/>
    </row>
    <row r="48">
      <c r="A48" s="10" t="n"/>
      <c r="B48" s="11" t="n"/>
      <c r="C48" s="11" t="n"/>
      <c r="D48" s="10" t="n"/>
      <c r="E48" s="10" t="n"/>
      <c r="F48" s="10" t="n"/>
      <c r="G48" s="10" t="n"/>
      <c r="H48" s="10" t="n"/>
      <c r="I48" s="12" t="n"/>
      <c r="J48" s="10" t="n"/>
      <c r="K48" s="10" t="n"/>
      <c r="L48" s="11" t="n"/>
      <c r="M48" s="11" t="n"/>
      <c r="N48" s="11" t="n"/>
      <c r="O48" s="10" t="n"/>
      <c r="P48" s="13">
        <f>IF(B48="","",IF(N48&lt;&gt;"","Закрыт",IF(AND(C48="",M48=""),"Нет срока",IF(TODAY()&gt;IF(M48&lt;&gt;"",M48,C48),"Просрочен",IF(M48&lt;&gt;"","Продлён","Открыт")))))</f>
        <v/>
      </c>
      <c r="Q48" s="14">
        <f>IF(OR(B48="",N48&lt;&gt;"",AND(C48="",M48="")),"",IF(M48&lt;&gt;"",M48,C48)-TODAY())</f>
        <v/>
      </c>
      <c r="R48" s="10" t="n"/>
      <c r="S48" s="15">
        <f>IF(N48="","",IF(R48="Да","С материалами расследования",N48+'Справочники'!$B$19))</f>
        <v/>
      </c>
      <c r="T48" s="10" t="n"/>
    </row>
    <row r="49">
      <c r="A49" s="10" t="n"/>
      <c r="B49" s="11" t="n"/>
      <c r="C49" s="11" t="n"/>
      <c r="D49" s="10" t="n"/>
      <c r="E49" s="10" t="n"/>
      <c r="F49" s="10" t="n"/>
      <c r="G49" s="10" t="n"/>
      <c r="H49" s="10" t="n"/>
      <c r="I49" s="12" t="n"/>
      <c r="J49" s="10" t="n"/>
      <c r="K49" s="10" t="n"/>
      <c r="L49" s="11" t="n"/>
      <c r="M49" s="11" t="n"/>
      <c r="N49" s="11" t="n"/>
      <c r="O49" s="10" t="n"/>
      <c r="P49" s="13">
        <f>IF(B49="","",IF(N49&lt;&gt;"","Закрыт",IF(AND(C49="",M49=""),"Нет срока",IF(TODAY()&gt;IF(M49&lt;&gt;"",M49,C49),"Просрочен",IF(M49&lt;&gt;"","Продлён","Открыт")))))</f>
        <v/>
      </c>
      <c r="Q49" s="14">
        <f>IF(OR(B49="",N49&lt;&gt;"",AND(C49="",M49="")),"",IF(M49&lt;&gt;"",M49,C49)-TODAY())</f>
        <v/>
      </c>
      <c r="R49" s="10" t="n"/>
      <c r="S49" s="15">
        <f>IF(N49="","",IF(R49="Да","С материалами расследования",N49+'Справочники'!$B$19))</f>
        <v/>
      </c>
      <c r="T49" s="10" t="n"/>
    </row>
    <row r="50">
      <c r="A50" s="10" t="n"/>
      <c r="B50" s="11" t="n"/>
      <c r="C50" s="11" t="n"/>
      <c r="D50" s="10" t="n"/>
      <c r="E50" s="10" t="n"/>
      <c r="F50" s="10" t="n"/>
      <c r="G50" s="10" t="n"/>
      <c r="H50" s="10" t="n"/>
      <c r="I50" s="12" t="n"/>
      <c r="J50" s="10" t="n"/>
      <c r="K50" s="10" t="n"/>
      <c r="L50" s="11" t="n"/>
      <c r="M50" s="11" t="n"/>
      <c r="N50" s="11" t="n"/>
      <c r="O50" s="10" t="n"/>
      <c r="P50" s="13">
        <f>IF(B50="","",IF(N50&lt;&gt;"","Закрыт",IF(AND(C50="",M50=""),"Нет срока",IF(TODAY()&gt;IF(M50&lt;&gt;"",M50,C50),"Просрочен",IF(M50&lt;&gt;"","Продлён","Открыт")))))</f>
        <v/>
      </c>
      <c r="Q50" s="14">
        <f>IF(OR(B50="",N50&lt;&gt;"",AND(C50="",M50="")),"",IF(M50&lt;&gt;"",M50,C50)-TODAY())</f>
        <v/>
      </c>
      <c r="R50" s="10" t="n"/>
      <c r="S50" s="15">
        <f>IF(N50="","",IF(R50="Да","С материалами расследования",N50+'Справочники'!$B$19))</f>
        <v/>
      </c>
      <c r="T50" s="10" t="n"/>
    </row>
    <row r="51">
      <c r="A51" s="10" t="n"/>
      <c r="B51" s="11" t="n"/>
      <c r="C51" s="11" t="n"/>
      <c r="D51" s="10" t="n"/>
      <c r="E51" s="10" t="n"/>
      <c r="F51" s="10" t="n"/>
      <c r="G51" s="10" t="n"/>
      <c r="H51" s="10" t="n"/>
      <c r="I51" s="12" t="n"/>
      <c r="J51" s="10" t="n"/>
      <c r="K51" s="10" t="n"/>
      <c r="L51" s="11" t="n"/>
      <c r="M51" s="11" t="n"/>
      <c r="N51" s="11" t="n"/>
      <c r="O51" s="10" t="n"/>
      <c r="P51" s="13">
        <f>IF(B51="","",IF(N51&lt;&gt;"","Закрыт",IF(AND(C51="",M51=""),"Нет срока",IF(TODAY()&gt;IF(M51&lt;&gt;"",M51,C51),"Просрочен",IF(M51&lt;&gt;"","Продлён","Открыт")))))</f>
        <v/>
      </c>
      <c r="Q51" s="14">
        <f>IF(OR(B51="",N51&lt;&gt;"",AND(C51="",M51="")),"",IF(M51&lt;&gt;"",M51,C51)-TODAY())</f>
        <v/>
      </c>
      <c r="R51" s="10" t="n"/>
      <c r="S51" s="15">
        <f>IF(N51="","",IF(R51="Да","С материалами расследования",N51+'Справочники'!$B$19))</f>
        <v/>
      </c>
      <c r="T51" s="10" t="n"/>
    </row>
    <row r="52">
      <c r="A52" s="10" t="n"/>
      <c r="B52" s="11" t="n"/>
      <c r="C52" s="11" t="n"/>
      <c r="D52" s="10" t="n"/>
      <c r="E52" s="10" t="n"/>
      <c r="F52" s="10" t="n"/>
      <c r="G52" s="10" t="n"/>
      <c r="H52" s="10" t="n"/>
      <c r="I52" s="12" t="n"/>
      <c r="J52" s="10" t="n"/>
      <c r="K52" s="10" t="n"/>
      <c r="L52" s="11" t="n"/>
      <c r="M52" s="11" t="n"/>
      <c r="N52" s="11" t="n"/>
      <c r="O52" s="10" t="n"/>
      <c r="P52" s="13">
        <f>IF(B52="","",IF(N52&lt;&gt;"","Закрыт",IF(AND(C52="",M52=""),"Нет срока",IF(TODAY()&gt;IF(M52&lt;&gt;"",M52,C52),"Просрочен",IF(M52&lt;&gt;"","Продлён","Открыт")))))</f>
        <v/>
      </c>
      <c r="Q52" s="14">
        <f>IF(OR(B52="",N52&lt;&gt;"",AND(C52="",M52="")),"",IF(M52&lt;&gt;"",M52,C52)-TODAY())</f>
        <v/>
      </c>
      <c r="R52" s="10" t="n"/>
      <c r="S52" s="15">
        <f>IF(N52="","",IF(R52="Да","С материалами расследования",N52+'Справочники'!$B$19))</f>
        <v/>
      </c>
      <c r="T52" s="10" t="n"/>
    </row>
    <row r="53">
      <c r="A53" s="10" t="n"/>
      <c r="B53" s="11" t="n"/>
      <c r="C53" s="11" t="n"/>
      <c r="D53" s="10" t="n"/>
      <c r="E53" s="10" t="n"/>
      <c r="F53" s="10" t="n"/>
      <c r="G53" s="10" t="n"/>
      <c r="H53" s="10" t="n"/>
      <c r="I53" s="12" t="n"/>
      <c r="J53" s="10" t="n"/>
      <c r="K53" s="10" t="n"/>
      <c r="L53" s="11" t="n"/>
      <c r="M53" s="11" t="n"/>
      <c r="N53" s="11" t="n"/>
      <c r="O53" s="10" t="n"/>
      <c r="P53" s="13">
        <f>IF(B53="","",IF(N53&lt;&gt;"","Закрыт",IF(AND(C53="",M53=""),"Нет срока",IF(TODAY()&gt;IF(M53&lt;&gt;"",M53,C53),"Просрочен",IF(M53&lt;&gt;"","Продлён","Открыт")))))</f>
        <v/>
      </c>
      <c r="Q53" s="14">
        <f>IF(OR(B53="",N53&lt;&gt;"",AND(C53="",M53="")),"",IF(M53&lt;&gt;"",M53,C53)-TODAY())</f>
        <v/>
      </c>
      <c r="R53" s="10" t="n"/>
      <c r="S53" s="15">
        <f>IF(N53="","",IF(R53="Да","С материалами расследования",N53+'Справочники'!$B$19))</f>
        <v/>
      </c>
      <c r="T53" s="10" t="n"/>
    </row>
    <row r="54">
      <c r="A54" s="10" t="n"/>
      <c r="B54" s="11" t="n"/>
      <c r="C54" s="11" t="n"/>
      <c r="D54" s="10" t="n"/>
      <c r="E54" s="10" t="n"/>
      <c r="F54" s="10" t="n"/>
      <c r="G54" s="10" t="n"/>
      <c r="H54" s="10" t="n"/>
      <c r="I54" s="12" t="n"/>
      <c r="J54" s="10" t="n"/>
      <c r="K54" s="10" t="n"/>
      <c r="L54" s="11" t="n"/>
      <c r="M54" s="11" t="n"/>
      <c r="N54" s="11" t="n"/>
      <c r="O54" s="10" t="n"/>
      <c r="P54" s="13">
        <f>IF(B54="","",IF(N54&lt;&gt;"","Закрыт",IF(AND(C54="",M54=""),"Нет срока",IF(TODAY()&gt;IF(M54&lt;&gt;"",M54,C54),"Просрочен",IF(M54&lt;&gt;"","Продлён","Открыт")))))</f>
        <v/>
      </c>
      <c r="Q54" s="14">
        <f>IF(OR(B54="",N54&lt;&gt;"",AND(C54="",M54="")),"",IF(M54&lt;&gt;"",M54,C54)-TODAY())</f>
        <v/>
      </c>
      <c r="R54" s="10" t="n"/>
      <c r="S54" s="15">
        <f>IF(N54="","",IF(R54="Да","С материалами расследования",N54+'Справочники'!$B$19))</f>
        <v/>
      </c>
      <c r="T54" s="10" t="n"/>
    </row>
    <row r="55">
      <c r="A55" s="10" t="n"/>
      <c r="B55" s="11" t="n"/>
      <c r="C55" s="11" t="n"/>
      <c r="D55" s="10" t="n"/>
      <c r="E55" s="10" t="n"/>
      <c r="F55" s="10" t="n"/>
      <c r="G55" s="10" t="n"/>
      <c r="H55" s="10" t="n"/>
      <c r="I55" s="12" t="n"/>
      <c r="J55" s="10" t="n"/>
      <c r="K55" s="10" t="n"/>
      <c r="L55" s="11" t="n"/>
      <c r="M55" s="11" t="n"/>
      <c r="N55" s="11" t="n"/>
      <c r="O55" s="10" t="n"/>
      <c r="P55" s="13">
        <f>IF(B55="","",IF(N55&lt;&gt;"","Закрыт",IF(AND(C55="",M55=""),"Нет срока",IF(TODAY()&gt;IF(M55&lt;&gt;"",M55,C55),"Просрочен",IF(M55&lt;&gt;"","Продлён","Открыт")))))</f>
        <v/>
      </c>
      <c r="Q55" s="14">
        <f>IF(OR(B55="",N55&lt;&gt;"",AND(C55="",M55="")),"",IF(M55&lt;&gt;"",M55,C55)-TODAY())</f>
        <v/>
      </c>
      <c r="R55" s="10" t="n"/>
      <c r="S55" s="15">
        <f>IF(N55="","",IF(R55="Да","С материалами расследования",N55+'Справочники'!$B$19))</f>
        <v/>
      </c>
      <c r="T55" s="10" t="n"/>
    </row>
    <row r="56">
      <c r="A56" s="10" t="n"/>
      <c r="B56" s="11" t="n"/>
      <c r="C56" s="11" t="n"/>
      <c r="D56" s="10" t="n"/>
      <c r="E56" s="10" t="n"/>
      <c r="F56" s="10" t="n"/>
      <c r="G56" s="10" t="n"/>
      <c r="H56" s="10" t="n"/>
      <c r="I56" s="12" t="n"/>
      <c r="J56" s="10" t="n"/>
      <c r="K56" s="10" t="n"/>
      <c r="L56" s="11" t="n"/>
      <c r="M56" s="11" t="n"/>
      <c r="N56" s="11" t="n"/>
      <c r="O56" s="10" t="n"/>
      <c r="P56" s="13">
        <f>IF(B56="","",IF(N56&lt;&gt;"","Закрыт",IF(AND(C56="",M56=""),"Нет срока",IF(TODAY()&gt;IF(M56&lt;&gt;"",M56,C56),"Просрочен",IF(M56&lt;&gt;"","Продлён","Открыт")))))</f>
        <v/>
      </c>
      <c r="Q56" s="14">
        <f>IF(OR(B56="",N56&lt;&gt;"",AND(C56="",M56="")),"",IF(M56&lt;&gt;"",M56,C56)-TODAY())</f>
        <v/>
      </c>
      <c r="R56" s="10" t="n"/>
      <c r="S56" s="15">
        <f>IF(N56="","",IF(R56="Да","С материалами расследования",N56+'Справочники'!$B$19))</f>
        <v/>
      </c>
      <c r="T56" s="10" t="n"/>
    </row>
    <row r="57">
      <c r="A57" s="10" t="n"/>
      <c r="B57" s="11" t="n"/>
      <c r="C57" s="11" t="n"/>
      <c r="D57" s="10" t="n"/>
      <c r="E57" s="10" t="n"/>
      <c r="F57" s="10" t="n"/>
      <c r="G57" s="10" t="n"/>
      <c r="H57" s="10" t="n"/>
      <c r="I57" s="12" t="n"/>
      <c r="J57" s="10" t="n"/>
      <c r="K57" s="10" t="n"/>
      <c r="L57" s="11" t="n"/>
      <c r="M57" s="11" t="n"/>
      <c r="N57" s="11" t="n"/>
      <c r="O57" s="10" t="n"/>
      <c r="P57" s="13">
        <f>IF(B57="","",IF(N57&lt;&gt;"","Закрыт",IF(AND(C57="",M57=""),"Нет срока",IF(TODAY()&gt;IF(M57&lt;&gt;"",M57,C57),"Просрочен",IF(M57&lt;&gt;"","Продлён","Открыт")))))</f>
        <v/>
      </c>
      <c r="Q57" s="14">
        <f>IF(OR(B57="",N57&lt;&gt;"",AND(C57="",M57="")),"",IF(M57&lt;&gt;"",M57,C57)-TODAY())</f>
        <v/>
      </c>
      <c r="R57" s="10" t="n"/>
      <c r="S57" s="15">
        <f>IF(N57="","",IF(R57="Да","С материалами расследования",N57+'Справочники'!$B$19))</f>
        <v/>
      </c>
      <c r="T57" s="10" t="n"/>
    </row>
    <row r="58">
      <c r="A58" s="10" t="n"/>
      <c r="B58" s="11" t="n"/>
      <c r="C58" s="11" t="n"/>
      <c r="D58" s="10" t="n"/>
      <c r="E58" s="10" t="n"/>
      <c r="F58" s="10" t="n"/>
      <c r="G58" s="10" t="n"/>
      <c r="H58" s="10" t="n"/>
      <c r="I58" s="12" t="n"/>
      <c r="J58" s="10" t="n"/>
      <c r="K58" s="10" t="n"/>
      <c r="L58" s="11" t="n"/>
      <c r="M58" s="11" t="n"/>
      <c r="N58" s="11" t="n"/>
      <c r="O58" s="10" t="n"/>
      <c r="P58" s="13">
        <f>IF(B58="","",IF(N58&lt;&gt;"","Закрыт",IF(AND(C58="",M58=""),"Нет срока",IF(TODAY()&gt;IF(M58&lt;&gt;"",M58,C58),"Просрочен",IF(M58&lt;&gt;"","Продлён","Открыт")))))</f>
        <v/>
      </c>
      <c r="Q58" s="14">
        <f>IF(OR(B58="",N58&lt;&gt;"",AND(C58="",M58="")),"",IF(M58&lt;&gt;"",M58,C58)-TODAY())</f>
        <v/>
      </c>
      <c r="R58" s="10" t="n"/>
      <c r="S58" s="15">
        <f>IF(N58="","",IF(R58="Да","С материалами расследования",N58+'Справочники'!$B$19))</f>
        <v/>
      </c>
      <c r="T58" s="10" t="n"/>
    </row>
    <row r="59">
      <c r="A59" s="10" t="n"/>
      <c r="B59" s="11" t="n"/>
      <c r="C59" s="11" t="n"/>
      <c r="D59" s="10" t="n"/>
      <c r="E59" s="10" t="n"/>
      <c r="F59" s="10" t="n"/>
      <c r="G59" s="10" t="n"/>
      <c r="H59" s="10" t="n"/>
      <c r="I59" s="12" t="n"/>
      <c r="J59" s="10" t="n"/>
      <c r="K59" s="10" t="n"/>
      <c r="L59" s="11" t="n"/>
      <c r="M59" s="11" t="n"/>
      <c r="N59" s="11" t="n"/>
      <c r="O59" s="10" t="n"/>
      <c r="P59" s="13">
        <f>IF(B59="","",IF(N59&lt;&gt;"","Закрыт",IF(AND(C59="",M59=""),"Нет срока",IF(TODAY()&gt;IF(M59&lt;&gt;"",M59,C59),"Просрочен",IF(M59&lt;&gt;"","Продлён","Открыт")))))</f>
        <v/>
      </c>
      <c r="Q59" s="14">
        <f>IF(OR(B59="",N59&lt;&gt;"",AND(C59="",M59="")),"",IF(M59&lt;&gt;"",M59,C59)-TODAY())</f>
        <v/>
      </c>
      <c r="R59" s="10" t="n"/>
      <c r="S59" s="15">
        <f>IF(N59="","",IF(R59="Да","С материалами расследования",N59+'Справочники'!$B$19))</f>
        <v/>
      </c>
      <c r="T59" s="10" t="n"/>
    </row>
    <row r="60">
      <c r="A60" s="10" t="n"/>
      <c r="B60" s="11" t="n"/>
      <c r="C60" s="11" t="n"/>
      <c r="D60" s="10" t="n"/>
      <c r="E60" s="10" t="n"/>
      <c r="F60" s="10" t="n"/>
      <c r="G60" s="10" t="n"/>
      <c r="H60" s="10" t="n"/>
      <c r="I60" s="12" t="n"/>
      <c r="J60" s="10" t="n"/>
      <c r="K60" s="10" t="n"/>
      <c r="L60" s="11" t="n"/>
      <c r="M60" s="11" t="n"/>
      <c r="N60" s="11" t="n"/>
      <c r="O60" s="10" t="n"/>
      <c r="P60" s="13">
        <f>IF(B60="","",IF(N60&lt;&gt;"","Закрыт",IF(AND(C60="",M60=""),"Нет срока",IF(TODAY()&gt;IF(M60&lt;&gt;"",M60,C60),"Просрочен",IF(M60&lt;&gt;"","Продлён","Открыт")))))</f>
        <v/>
      </c>
      <c r="Q60" s="14">
        <f>IF(OR(B60="",N60&lt;&gt;"",AND(C60="",M60="")),"",IF(M60&lt;&gt;"",M60,C60)-TODAY())</f>
        <v/>
      </c>
      <c r="R60" s="10" t="n"/>
      <c r="S60" s="15">
        <f>IF(N60="","",IF(R60="Да","С материалами расследования",N60+'Справочники'!$B$19))</f>
        <v/>
      </c>
      <c r="T60" s="10" t="n"/>
    </row>
    <row r="61">
      <c r="A61" s="10" t="n"/>
      <c r="B61" s="11" t="n"/>
      <c r="C61" s="11" t="n"/>
      <c r="D61" s="10" t="n"/>
      <c r="E61" s="10" t="n"/>
      <c r="F61" s="10" t="n"/>
      <c r="G61" s="10" t="n"/>
      <c r="H61" s="10" t="n"/>
      <c r="I61" s="12" t="n"/>
      <c r="J61" s="10" t="n"/>
      <c r="K61" s="10" t="n"/>
      <c r="L61" s="11" t="n"/>
      <c r="M61" s="11" t="n"/>
      <c r="N61" s="11" t="n"/>
      <c r="O61" s="10" t="n"/>
      <c r="P61" s="13">
        <f>IF(B61="","",IF(N61&lt;&gt;"","Закрыт",IF(AND(C61="",M61=""),"Нет срока",IF(TODAY()&gt;IF(M61&lt;&gt;"",M61,C61),"Просрочен",IF(M61&lt;&gt;"","Продлён","Открыт")))))</f>
        <v/>
      </c>
      <c r="Q61" s="14">
        <f>IF(OR(B61="",N61&lt;&gt;"",AND(C61="",M61="")),"",IF(M61&lt;&gt;"",M61,C61)-TODAY())</f>
        <v/>
      </c>
      <c r="R61" s="10" t="n"/>
      <c r="S61" s="15">
        <f>IF(N61="","",IF(R61="Да","С материалами расследования",N61+'Справочники'!$B$19))</f>
        <v/>
      </c>
      <c r="T61" s="10" t="n"/>
    </row>
    <row r="62">
      <c r="A62" s="10" t="n"/>
      <c r="B62" s="11" t="n"/>
      <c r="C62" s="11" t="n"/>
      <c r="D62" s="10" t="n"/>
      <c r="E62" s="10" t="n"/>
      <c r="F62" s="10" t="n"/>
      <c r="G62" s="10" t="n"/>
      <c r="H62" s="10" t="n"/>
      <c r="I62" s="12" t="n"/>
      <c r="J62" s="10" t="n"/>
      <c r="K62" s="10" t="n"/>
      <c r="L62" s="11" t="n"/>
      <c r="M62" s="11" t="n"/>
      <c r="N62" s="11" t="n"/>
      <c r="O62" s="10" t="n"/>
      <c r="P62" s="13">
        <f>IF(B62="","",IF(N62&lt;&gt;"","Закрыт",IF(AND(C62="",M62=""),"Нет срока",IF(TODAY()&gt;IF(M62&lt;&gt;"",M62,C62),"Просрочен",IF(M62&lt;&gt;"","Продлён","Открыт")))))</f>
        <v/>
      </c>
      <c r="Q62" s="14">
        <f>IF(OR(B62="",N62&lt;&gt;"",AND(C62="",M62="")),"",IF(M62&lt;&gt;"",M62,C62)-TODAY())</f>
        <v/>
      </c>
      <c r="R62" s="10" t="n"/>
      <c r="S62" s="15">
        <f>IF(N62="","",IF(R62="Да","С материалами расследования",N62+'Справочники'!$B$19))</f>
        <v/>
      </c>
      <c r="T62" s="10" t="n"/>
    </row>
    <row r="63">
      <c r="A63" s="10" t="n"/>
      <c r="B63" s="11" t="n"/>
      <c r="C63" s="11" t="n"/>
      <c r="D63" s="10" t="n"/>
      <c r="E63" s="10" t="n"/>
      <c r="F63" s="10" t="n"/>
      <c r="G63" s="10" t="n"/>
      <c r="H63" s="10" t="n"/>
      <c r="I63" s="12" t="n"/>
      <c r="J63" s="10" t="n"/>
      <c r="K63" s="10" t="n"/>
      <c r="L63" s="11" t="n"/>
      <c r="M63" s="11" t="n"/>
      <c r="N63" s="11" t="n"/>
      <c r="O63" s="10" t="n"/>
      <c r="P63" s="13">
        <f>IF(B63="","",IF(N63&lt;&gt;"","Закрыт",IF(AND(C63="",M63=""),"Нет срока",IF(TODAY()&gt;IF(M63&lt;&gt;"",M63,C63),"Просрочен",IF(M63&lt;&gt;"","Продлён","Открыт")))))</f>
        <v/>
      </c>
      <c r="Q63" s="14">
        <f>IF(OR(B63="",N63&lt;&gt;"",AND(C63="",M63="")),"",IF(M63&lt;&gt;"",M63,C63)-TODAY())</f>
        <v/>
      </c>
      <c r="R63" s="10" t="n"/>
      <c r="S63" s="15">
        <f>IF(N63="","",IF(R63="Да","С материалами расследования",N63+'Справочники'!$B$19))</f>
        <v/>
      </c>
      <c r="T63" s="10" t="n"/>
    </row>
    <row r="64">
      <c r="A64" s="10" t="n"/>
      <c r="B64" s="11" t="n"/>
      <c r="C64" s="11" t="n"/>
      <c r="D64" s="10" t="n"/>
      <c r="E64" s="10" t="n"/>
      <c r="F64" s="10" t="n"/>
      <c r="G64" s="10" t="n"/>
      <c r="H64" s="10" t="n"/>
      <c r="I64" s="12" t="n"/>
      <c r="J64" s="10" t="n"/>
      <c r="K64" s="10" t="n"/>
      <c r="L64" s="11" t="n"/>
      <c r="M64" s="11" t="n"/>
      <c r="N64" s="11" t="n"/>
      <c r="O64" s="10" t="n"/>
      <c r="P64" s="13">
        <f>IF(B64="","",IF(N64&lt;&gt;"","Закрыт",IF(AND(C64="",M64=""),"Нет срока",IF(TODAY()&gt;IF(M64&lt;&gt;"",M64,C64),"Просрочен",IF(M64&lt;&gt;"","Продлён","Открыт")))))</f>
        <v/>
      </c>
      <c r="Q64" s="14">
        <f>IF(OR(B64="",N64&lt;&gt;"",AND(C64="",M64="")),"",IF(M64&lt;&gt;"",M64,C64)-TODAY())</f>
        <v/>
      </c>
      <c r="R64" s="10" t="n"/>
      <c r="S64" s="15">
        <f>IF(N64="","",IF(R64="Да","С материалами расследования",N64+'Справочники'!$B$19))</f>
        <v/>
      </c>
      <c r="T64" s="10" t="n"/>
    </row>
    <row r="65">
      <c r="A65" s="10" t="n"/>
      <c r="B65" s="11" t="n"/>
      <c r="C65" s="11" t="n"/>
      <c r="D65" s="10" t="n"/>
      <c r="E65" s="10" t="n"/>
      <c r="F65" s="10" t="n"/>
      <c r="G65" s="10" t="n"/>
      <c r="H65" s="10" t="n"/>
      <c r="I65" s="12" t="n"/>
      <c r="J65" s="10" t="n"/>
      <c r="K65" s="10" t="n"/>
      <c r="L65" s="11" t="n"/>
      <c r="M65" s="11" t="n"/>
      <c r="N65" s="11" t="n"/>
      <c r="O65" s="10" t="n"/>
      <c r="P65" s="13">
        <f>IF(B65="","",IF(N65&lt;&gt;"","Закрыт",IF(AND(C65="",M65=""),"Нет срока",IF(TODAY()&gt;IF(M65&lt;&gt;"",M65,C65),"Просрочен",IF(M65&lt;&gt;"","Продлён","Открыт")))))</f>
        <v/>
      </c>
      <c r="Q65" s="14">
        <f>IF(OR(B65="",N65&lt;&gt;"",AND(C65="",M65="")),"",IF(M65&lt;&gt;"",M65,C65)-TODAY())</f>
        <v/>
      </c>
      <c r="R65" s="10" t="n"/>
      <c r="S65" s="15">
        <f>IF(N65="","",IF(R65="Да","С материалами расследования",N65+'Справочники'!$B$19))</f>
        <v/>
      </c>
      <c r="T65" s="10" t="n"/>
    </row>
    <row r="66">
      <c r="A66" s="10" t="n"/>
      <c r="B66" s="11" t="n"/>
      <c r="C66" s="11" t="n"/>
      <c r="D66" s="10" t="n"/>
      <c r="E66" s="10" t="n"/>
      <c r="F66" s="10" t="n"/>
      <c r="G66" s="10" t="n"/>
      <c r="H66" s="10" t="n"/>
      <c r="I66" s="12" t="n"/>
      <c r="J66" s="10" t="n"/>
      <c r="K66" s="10" t="n"/>
      <c r="L66" s="11" t="n"/>
      <c r="M66" s="11" t="n"/>
      <c r="N66" s="11" t="n"/>
      <c r="O66" s="10" t="n"/>
      <c r="P66" s="13">
        <f>IF(B66="","",IF(N66&lt;&gt;"","Закрыт",IF(AND(C66="",M66=""),"Нет срока",IF(TODAY()&gt;IF(M66&lt;&gt;"",M66,C66),"Просрочен",IF(M66&lt;&gt;"","Продлён","Открыт")))))</f>
        <v/>
      </c>
      <c r="Q66" s="14">
        <f>IF(OR(B66="",N66&lt;&gt;"",AND(C66="",M66="")),"",IF(M66&lt;&gt;"",M66,C66)-TODAY())</f>
        <v/>
      </c>
      <c r="R66" s="10" t="n"/>
      <c r="S66" s="15">
        <f>IF(N66="","",IF(R66="Да","С материалами расследования",N66+'Справочники'!$B$19))</f>
        <v/>
      </c>
      <c r="T66" s="10" t="n"/>
    </row>
    <row r="67">
      <c r="A67" s="10" t="n"/>
      <c r="B67" s="11" t="n"/>
      <c r="C67" s="11" t="n"/>
      <c r="D67" s="10" t="n"/>
      <c r="E67" s="10" t="n"/>
      <c r="F67" s="10" t="n"/>
      <c r="G67" s="10" t="n"/>
      <c r="H67" s="10" t="n"/>
      <c r="I67" s="12" t="n"/>
      <c r="J67" s="10" t="n"/>
      <c r="K67" s="10" t="n"/>
      <c r="L67" s="11" t="n"/>
      <c r="M67" s="11" t="n"/>
      <c r="N67" s="11" t="n"/>
      <c r="O67" s="10" t="n"/>
      <c r="P67" s="13">
        <f>IF(B67="","",IF(N67&lt;&gt;"","Закрыт",IF(AND(C67="",M67=""),"Нет срока",IF(TODAY()&gt;IF(M67&lt;&gt;"",M67,C67),"Просрочен",IF(M67&lt;&gt;"","Продлён","Открыт")))))</f>
        <v/>
      </c>
      <c r="Q67" s="14">
        <f>IF(OR(B67="",N67&lt;&gt;"",AND(C67="",M67="")),"",IF(M67&lt;&gt;"",M67,C67)-TODAY())</f>
        <v/>
      </c>
      <c r="R67" s="10" t="n"/>
      <c r="S67" s="15">
        <f>IF(N67="","",IF(R67="Да","С материалами расследования",N67+'Справочники'!$B$19))</f>
        <v/>
      </c>
      <c r="T67" s="10" t="n"/>
    </row>
    <row r="68">
      <c r="A68" s="10" t="n"/>
      <c r="B68" s="11" t="n"/>
      <c r="C68" s="11" t="n"/>
      <c r="D68" s="10" t="n"/>
      <c r="E68" s="10" t="n"/>
      <c r="F68" s="10" t="n"/>
      <c r="G68" s="10" t="n"/>
      <c r="H68" s="10" t="n"/>
      <c r="I68" s="12" t="n"/>
      <c r="J68" s="10" t="n"/>
      <c r="K68" s="10" t="n"/>
      <c r="L68" s="11" t="n"/>
      <c r="M68" s="11" t="n"/>
      <c r="N68" s="11" t="n"/>
      <c r="O68" s="10" t="n"/>
      <c r="P68" s="13">
        <f>IF(B68="","",IF(N68&lt;&gt;"","Закрыт",IF(AND(C68="",M68=""),"Нет срока",IF(TODAY()&gt;IF(M68&lt;&gt;"",M68,C68),"Просрочен",IF(M68&lt;&gt;"","Продлён","Открыт")))))</f>
        <v/>
      </c>
      <c r="Q68" s="14">
        <f>IF(OR(B68="",N68&lt;&gt;"",AND(C68="",M68="")),"",IF(M68&lt;&gt;"",M68,C68)-TODAY())</f>
        <v/>
      </c>
      <c r="R68" s="10" t="n"/>
      <c r="S68" s="15">
        <f>IF(N68="","",IF(R68="Да","С материалами расследования",N68+'Справочники'!$B$19))</f>
        <v/>
      </c>
      <c r="T68" s="10" t="n"/>
    </row>
    <row r="69">
      <c r="A69" s="10" t="n"/>
      <c r="B69" s="11" t="n"/>
      <c r="C69" s="11" t="n"/>
      <c r="D69" s="10" t="n"/>
      <c r="E69" s="10" t="n"/>
      <c r="F69" s="10" t="n"/>
      <c r="G69" s="10" t="n"/>
      <c r="H69" s="10" t="n"/>
      <c r="I69" s="12" t="n"/>
      <c r="J69" s="10" t="n"/>
      <c r="K69" s="10" t="n"/>
      <c r="L69" s="11" t="n"/>
      <c r="M69" s="11" t="n"/>
      <c r="N69" s="11" t="n"/>
      <c r="O69" s="10" t="n"/>
      <c r="P69" s="13">
        <f>IF(B69="","",IF(N69&lt;&gt;"","Закрыт",IF(AND(C69="",M69=""),"Нет срока",IF(TODAY()&gt;IF(M69&lt;&gt;"",M69,C69),"Просрочен",IF(M69&lt;&gt;"","Продлён","Открыт")))))</f>
        <v/>
      </c>
      <c r="Q69" s="14">
        <f>IF(OR(B69="",N69&lt;&gt;"",AND(C69="",M69="")),"",IF(M69&lt;&gt;"",M69,C69)-TODAY())</f>
        <v/>
      </c>
      <c r="R69" s="10" t="n"/>
      <c r="S69" s="15">
        <f>IF(N69="","",IF(R69="Да","С материалами расследования",N69+'Справочники'!$B$19))</f>
        <v/>
      </c>
      <c r="T69" s="10" t="n"/>
    </row>
    <row r="70">
      <c r="A70" s="10" t="n"/>
      <c r="B70" s="11" t="n"/>
      <c r="C70" s="11" t="n"/>
      <c r="D70" s="10" t="n"/>
      <c r="E70" s="10" t="n"/>
      <c r="F70" s="10" t="n"/>
      <c r="G70" s="10" t="n"/>
      <c r="H70" s="10" t="n"/>
      <c r="I70" s="12" t="n"/>
      <c r="J70" s="10" t="n"/>
      <c r="K70" s="10" t="n"/>
      <c r="L70" s="11" t="n"/>
      <c r="M70" s="11" t="n"/>
      <c r="N70" s="11" t="n"/>
      <c r="O70" s="10" t="n"/>
      <c r="P70" s="13">
        <f>IF(B70="","",IF(N70&lt;&gt;"","Закрыт",IF(AND(C70="",M70=""),"Нет срока",IF(TODAY()&gt;IF(M70&lt;&gt;"",M70,C70),"Просрочен",IF(M70&lt;&gt;"","Продлён","Открыт")))))</f>
        <v/>
      </c>
      <c r="Q70" s="14">
        <f>IF(OR(B70="",N70&lt;&gt;"",AND(C70="",M70="")),"",IF(M70&lt;&gt;"",M70,C70)-TODAY())</f>
        <v/>
      </c>
      <c r="R70" s="10" t="n"/>
      <c r="S70" s="15">
        <f>IF(N70="","",IF(R70="Да","С материалами расследования",N70+'Справочники'!$B$19))</f>
        <v/>
      </c>
      <c r="T70" s="10" t="n"/>
    </row>
    <row r="71">
      <c r="A71" s="10" t="n"/>
      <c r="B71" s="11" t="n"/>
      <c r="C71" s="11" t="n"/>
      <c r="D71" s="10" t="n"/>
      <c r="E71" s="10" t="n"/>
      <c r="F71" s="10" t="n"/>
      <c r="G71" s="10" t="n"/>
      <c r="H71" s="10" t="n"/>
      <c r="I71" s="12" t="n"/>
      <c r="J71" s="10" t="n"/>
      <c r="K71" s="10" t="n"/>
      <c r="L71" s="11" t="n"/>
      <c r="M71" s="11" t="n"/>
      <c r="N71" s="11" t="n"/>
      <c r="O71" s="10" t="n"/>
      <c r="P71" s="13">
        <f>IF(B71="","",IF(N71&lt;&gt;"","Закрыт",IF(AND(C71="",M71=""),"Нет срока",IF(TODAY()&gt;IF(M71&lt;&gt;"",M71,C71),"Просрочен",IF(M71&lt;&gt;"","Продлён","Открыт")))))</f>
        <v/>
      </c>
      <c r="Q71" s="14">
        <f>IF(OR(B71="",N71&lt;&gt;"",AND(C71="",M71="")),"",IF(M71&lt;&gt;"",M71,C71)-TODAY())</f>
        <v/>
      </c>
      <c r="R71" s="10" t="n"/>
      <c r="S71" s="15">
        <f>IF(N71="","",IF(R71="Да","С материалами расследования",N71+'Справочники'!$B$19))</f>
        <v/>
      </c>
      <c r="T71" s="10" t="n"/>
    </row>
    <row r="72">
      <c r="A72" s="10" t="n"/>
      <c r="B72" s="11" t="n"/>
      <c r="C72" s="11" t="n"/>
      <c r="D72" s="10" t="n"/>
      <c r="E72" s="10" t="n"/>
      <c r="F72" s="10" t="n"/>
      <c r="G72" s="10" t="n"/>
      <c r="H72" s="10" t="n"/>
      <c r="I72" s="12" t="n"/>
      <c r="J72" s="10" t="n"/>
      <c r="K72" s="10" t="n"/>
      <c r="L72" s="11" t="n"/>
      <c r="M72" s="11" t="n"/>
      <c r="N72" s="11" t="n"/>
      <c r="O72" s="10" t="n"/>
      <c r="P72" s="13">
        <f>IF(B72="","",IF(N72&lt;&gt;"","Закрыт",IF(AND(C72="",M72=""),"Нет срока",IF(TODAY()&gt;IF(M72&lt;&gt;"",M72,C72),"Просрочен",IF(M72&lt;&gt;"","Продлён","Открыт")))))</f>
        <v/>
      </c>
      <c r="Q72" s="14">
        <f>IF(OR(B72="",N72&lt;&gt;"",AND(C72="",M72="")),"",IF(M72&lt;&gt;"",M72,C72)-TODAY())</f>
        <v/>
      </c>
      <c r="R72" s="10" t="n"/>
      <c r="S72" s="15">
        <f>IF(N72="","",IF(R72="Да","С материалами расследования",N72+'Справочники'!$B$19))</f>
        <v/>
      </c>
      <c r="T72" s="10" t="n"/>
    </row>
    <row r="73">
      <c r="A73" s="10" t="n"/>
      <c r="B73" s="11" t="n"/>
      <c r="C73" s="11" t="n"/>
      <c r="D73" s="10" t="n"/>
      <c r="E73" s="10" t="n"/>
      <c r="F73" s="10" t="n"/>
      <c r="G73" s="10" t="n"/>
      <c r="H73" s="10" t="n"/>
      <c r="I73" s="12" t="n"/>
      <c r="J73" s="10" t="n"/>
      <c r="K73" s="10" t="n"/>
      <c r="L73" s="11" t="n"/>
      <c r="M73" s="11" t="n"/>
      <c r="N73" s="11" t="n"/>
      <c r="O73" s="10" t="n"/>
      <c r="P73" s="13">
        <f>IF(B73="","",IF(N73&lt;&gt;"","Закрыт",IF(AND(C73="",M73=""),"Нет срока",IF(TODAY()&gt;IF(M73&lt;&gt;"",M73,C73),"Просрочен",IF(M73&lt;&gt;"","Продлён","Открыт")))))</f>
        <v/>
      </c>
      <c r="Q73" s="14">
        <f>IF(OR(B73="",N73&lt;&gt;"",AND(C73="",M73="")),"",IF(M73&lt;&gt;"",M73,C73)-TODAY())</f>
        <v/>
      </c>
      <c r="R73" s="10" t="n"/>
      <c r="S73" s="15">
        <f>IF(N73="","",IF(R73="Да","С материалами расследования",N73+'Справочники'!$B$19))</f>
        <v/>
      </c>
      <c r="T73" s="10" t="n"/>
    </row>
    <row r="74">
      <c r="A74" s="10" t="n"/>
      <c r="B74" s="11" t="n"/>
      <c r="C74" s="11" t="n"/>
      <c r="D74" s="10" t="n"/>
      <c r="E74" s="10" t="n"/>
      <c r="F74" s="10" t="n"/>
      <c r="G74" s="10" t="n"/>
      <c r="H74" s="10" t="n"/>
      <c r="I74" s="12" t="n"/>
      <c r="J74" s="10" t="n"/>
      <c r="K74" s="10" t="n"/>
      <c r="L74" s="11" t="n"/>
      <c r="M74" s="11" t="n"/>
      <c r="N74" s="11" t="n"/>
      <c r="O74" s="10" t="n"/>
      <c r="P74" s="13">
        <f>IF(B74="","",IF(N74&lt;&gt;"","Закрыт",IF(AND(C74="",M74=""),"Нет срока",IF(TODAY()&gt;IF(M74&lt;&gt;"",M74,C74),"Просрочен",IF(M74&lt;&gt;"","Продлён","Открыт")))))</f>
        <v/>
      </c>
      <c r="Q74" s="14">
        <f>IF(OR(B74="",N74&lt;&gt;"",AND(C74="",M74="")),"",IF(M74&lt;&gt;"",M74,C74)-TODAY())</f>
        <v/>
      </c>
      <c r="R74" s="10" t="n"/>
      <c r="S74" s="15">
        <f>IF(N74="","",IF(R74="Да","С материалами расследования",N74+'Справочники'!$B$19))</f>
        <v/>
      </c>
      <c r="T74" s="10" t="n"/>
    </row>
    <row r="75">
      <c r="A75" s="10" t="n"/>
      <c r="B75" s="11" t="n"/>
      <c r="C75" s="11" t="n"/>
      <c r="D75" s="10" t="n"/>
      <c r="E75" s="10" t="n"/>
      <c r="F75" s="10" t="n"/>
      <c r="G75" s="10" t="n"/>
      <c r="H75" s="10" t="n"/>
      <c r="I75" s="12" t="n"/>
      <c r="J75" s="10" t="n"/>
      <c r="K75" s="10" t="n"/>
      <c r="L75" s="11" t="n"/>
      <c r="M75" s="11" t="n"/>
      <c r="N75" s="11" t="n"/>
      <c r="O75" s="10" t="n"/>
      <c r="P75" s="13">
        <f>IF(B75="","",IF(N75&lt;&gt;"","Закрыт",IF(AND(C75="",M75=""),"Нет срока",IF(TODAY()&gt;IF(M75&lt;&gt;"",M75,C75),"Просрочен",IF(M75&lt;&gt;"","Продлён","Открыт")))))</f>
        <v/>
      </c>
      <c r="Q75" s="14">
        <f>IF(OR(B75="",N75&lt;&gt;"",AND(C75="",M75="")),"",IF(M75&lt;&gt;"",M75,C75)-TODAY())</f>
        <v/>
      </c>
      <c r="R75" s="10" t="n"/>
      <c r="S75" s="15">
        <f>IF(N75="","",IF(R75="Да","С материалами расследования",N75+'Справочники'!$B$19))</f>
        <v/>
      </c>
      <c r="T75" s="10" t="n"/>
    </row>
    <row r="76">
      <c r="A76" s="10" t="n"/>
      <c r="B76" s="11" t="n"/>
      <c r="C76" s="11" t="n"/>
      <c r="D76" s="10" t="n"/>
      <c r="E76" s="10" t="n"/>
      <c r="F76" s="10" t="n"/>
      <c r="G76" s="10" t="n"/>
      <c r="H76" s="10" t="n"/>
      <c r="I76" s="12" t="n"/>
      <c r="J76" s="10" t="n"/>
      <c r="K76" s="10" t="n"/>
      <c r="L76" s="11" t="n"/>
      <c r="M76" s="11" t="n"/>
      <c r="N76" s="11" t="n"/>
      <c r="O76" s="10" t="n"/>
      <c r="P76" s="13">
        <f>IF(B76="","",IF(N76&lt;&gt;"","Закрыт",IF(AND(C76="",M76=""),"Нет срока",IF(TODAY()&gt;IF(M76&lt;&gt;"",M76,C76),"Просрочен",IF(M76&lt;&gt;"","Продлён","Открыт")))))</f>
        <v/>
      </c>
      <c r="Q76" s="14">
        <f>IF(OR(B76="",N76&lt;&gt;"",AND(C76="",M76="")),"",IF(M76&lt;&gt;"",M76,C76)-TODAY())</f>
        <v/>
      </c>
      <c r="R76" s="10" t="n"/>
      <c r="S76" s="15">
        <f>IF(N76="","",IF(R76="Да","С материалами расследования",N76+'Справочники'!$B$19))</f>
        <v/>
      </c>
      <c r="T76" s="10" t="n"/>
    </row>
    <row r="77">
      <c r="A77" s="10" t="n"/>
      <c r="B77" s="11" t="n"/>
      <c r="C77" s="11" t="n"/>
      <c r="D77" s="10" t="n"/>
      <c r="E77" s="10" t="n"/>
      <c r="F77" s="10" t="n"/>
      <c r="G77" s="10" t="n"/>
      <c r="H77" s="10" t="n"/>
      <c r="I77" s="12" t="n"/>
      <c r="J77" s="10" t="n"/>
      <c r="K77" s="10" t="n"/>
      <c r="L77" s="11" t="n"/>
      <c r="M77" s="11" t="n"/>
      <c r="N77" s="11" t="n"/>
      <c r="O77" s="10" t="n"/>
      <c r="P77" s="13">
        <f>IF(B77="","",IF(N77&lt;&gt;"","Закрыт",IF(AND(C77="",M77=""),"Нет срока",IF(TODAY()&gt;IF(M77&lt;&gt;"",M77,C77),"Просрочен",IF(M77&lt;&gt;"","Продлён","Открыт")))))</f>
        <v/>
      </c>
      <c r="Q77" s="14">
        <f>IF(OR(B77="",N77&lt;&gt;"",AND(C77="",M77="")),"",IF(M77&lt;&gt;"",M77,C77)-TODAY())</f>
        <v/>
      </c>
      <c r="R77" s="10" t="n"/>
      <c r="S77" s="15">
        <f>IF(N77="","",IF(R77="Да","С материалами расследования",N77+'Справочники'!$B$19))</f>
        <v/>
      </c>
      <c r="T77" s="10" t="n"/>
    </row>
    <row r="78">
      <c r="A78" s="10" t="n"/>
      <c r="B78" s="11" t="n"/>
      <c r="C78" s="11" t="n"/>
      <c r="D78" s="10" t="n"/>
      <c r="E78" s="10" t="n"/>
      <c r="F78" s="10" t="n"/>
      <c r="G78" s="10" t="n"/>
      <c r="H78" s="10" t="n"/>
      <c r="I78" s="12" t="n"/>
      <c r="J78" s="10" t="n"/>
      <c r="K78" s="10" t="n"/>
      <c r="L78" s="11" t="n"/>
      <c r="M78" s="11" t="n"/>
      <c r="N78" s="11" t="n"/>
      <c r="O78" s="10" t="n"/>
      <c r="P78" s="13">
        <f>IF(B78="","",IF(N78&lt;&gt;"","Закрыт",IF(AND(C78="",M78=""),"Нет срока",IF(TODAY()&gt;IF(M78&lt;&gt;"",M78,C78),"Просрочен",IF(M78&lt;&gt;"","Продлён","Открыт")))))</f>
        <v/>
      </c>
      <c r="Q78" s="14">
        <f>IF(OR(B78="",N78&lt;&gt;"",AND(C78="",M78="")),"",IF(M78&lt;&gt;"",M78,C78)-TODAY())</f>
        <v/>
      </c>
      <c r="R78" s="10" t="n"/>
      <c r="S78" s="15">
        <f>IF(N78="","",IF(R78="Да","С материалами расследования",N78+'Справочники'!$B$19))</f>
        <v/>
      </c>
      <c r="T78" s="10" t="n"/>
    </row>
    <row r="79">
      <c r="A79" s="10" t="n"/>
      <c r="B79" s="11" t="n"/>
      <c r="C79" s="11" t="n"/>
      <c r="D79" s="10" t="n"/>
      <c r="E79" s="10" t="n"/>
      <c r="F79" s="10" t="n"/>
      <c r="G79" s="10" t="n"/>
      <c r="H79" s="10" t="n"/>
      <c r="I79" s="12" t="n"/>
      <c r="J79" s="10" t="n"/>
      <c r="K79" s="10" t="n"/>
      <c r="L79" s="11" t="n"/>
      <c r="M79" s="11" t="n"/>
      <c r="N79" s="11" t="n"/>
      <c r="O79" s="10" t="n"/>
      <c r="P79" s="13">
        <f>IF(B79="","",IF(N79&lt;&gt;"","Закрыт",IF(AND(C79="",M79=""),"Нет срока",IF(TODAY()&gt;IF(M79&lt;&gt;"",M79,C79),"Просрочен",IF(M79&lt;&gt;"","Продлён","Открыт")))))</f>
        <v/>
      </c>
      <c r="Q79" s="14">
        <f>IF(OR(B79="",N79&lt;&gt;"",AND(C79="",M79="")),"",IF(M79&lt;&gt;"",M79,C79)-TODAY())</f>
        <v/>
      </c>
      <c r="R79" s="10" t="n"/>
      <c r="S79" s="15">
        <f>IF(N79="","",IF(R79="Да","С материалами расследования",N79+'Справочники'!$B$19))</f>
        <v/>
      </c>
      <c r="T79" s="10" t="n"/>
    </row>
    <row r="80">
      <c r="A80" s="10" t="n"/>
      <c r="B80" s="11" t="n"/>
      <c r="C80" s="11" t="n"/>
      <c r="D80" s="10" t="n"/>
      <c r="E80" s="10" t="n"/>
      <c r="F80" s="10" t="n"/>
      <c r="G80" s="10" t="n"/>
      <c r="H80" s="10" t="n"/>
      <c r="I80" s="12" t="n"/>
      <c r="J80" s="10" t="n"/>
      <c r="K80" s="10" t="n"/>
      <c r="L80" s="11" t="n"/>
      <c r="M80" s="11" t="n"/>
      <c r="N80" s="11" t="n"/>
      <c r="O80" s="10" t="n"/>
      <c r="P80" s="13">
        <f>IF(B80="","",IF(N80&lt;&gt;"","Закрыт",IF(AND(C80="",M80=""),"Нет срока",IF(TODAY()&gt;IF(M80&lt;&gt;"",M80,C80),"Просрочен",IF(M80&lt;&gt;"","Продлён","Открыт")))))</f>
        <v/>
      </c>
      <c r="Q80" s="14">
        <f>IF(OR(B80="",N80&lt;&gt;"",AND(C80="",M80="")),"",IF(M80&lt;&gt;"",M80,C80)-TODAY())</f>
        <v/>
      </c>
      <c r="R80" s="10" t="n"/>
      <c r="S80" s="15">
        <f>IF(N80="","",IF(R80="Да","С материалами расследования",N80+'Справочники'!$B$19))</f>
        <v/>
      </c>
      <c r="T80" s="10" t="n"/>
    </row>
    <row r="81">
      <c r="A81" s="10" t="n"/>
      <c r="B81" s="11" t="n"/>
      <c r="C81" s="11" t="n"/>
      <c r="D81" s="10" t="n"/>
      <c r="E81" s="10" t="n"/>
      <c r="F81" s="10" t="n"/>
      <c r="G81" s="10" t="n"/>
      <c r="H81" s="10" t="n"/>
      <c r="I81" s="12" t="n"/>
      <c r="J81" s="10" t="n"/>
      <c r="K81" s="10" t="n"/>
      <c r="L81" s="11" t="n"/>
      <c r="M81" s="11" t="n"/>
      <c r="N81" s="11" t="n"/>
      <c r="O81" s="10" t="n"/>
      <c r="P81" s="13">
        <f>IF(B81="","",IF(N81&lt;&gt;"","Закрыт",IF(AND(C81="",M81=""),"Нет срока",IF(TODAY()&gt;IF(M81&lt;&gt;"",M81,C81),"Просрочен",IF(M81&lt;&gt;"","Продлён","Открыт")))))</f>
        <v/>
      </c>
      <c r="Q81" s="14">
        <f>IF(OR(B81="",N81&lt;&gt;"",AND(C81="",M81="")),"",IF(M81&lt;&gt;"",M81,C81)-TODAY())</f>
        <v/>
      </c>
      <c r="R81" s="10" t="n"/>
      <c r="S81" s="15">
        <f>IF(N81="","",IF(R81="Да","С материалами расследования",N81+'Справочники'!$B$19))</f>
        <v/>
      </c>
      <c r="T81" s="10" t="n"/>
    </row>
    <row r="82">
      <c r="A82" s="10" t="n"/>
      <c r="B82" s="11" t="n"/>
      <c r="C82" s="11" t="n"/>
      <c r="D82" s="10" t="n"/>
      <c r="E82" s="10" t="n"/>
      <c r="F82" s="10" t="n"/>
      <c r="G82" s="10" t="n"/>
      <c r="H82" s="10" t="n"/>
      <c r="I82" s="12" t="n"/>
      <c r="J82" s="10" t="n"/>
      <c r="K82" s="10" t="n"/>
      <c r="L82" s="11" t="n"/>
      <c r="M82" s="11" t="n"/>
      <c r="N82" s="11" t="n"/>
      <c r="O82" s="10" t="n"/>
      <c r="P82" s="13">
        <f>IF(B82="","",IF(N82&lt;&gt;"","Закрыт",IF(AND(C82="",M82=""),"Нет срока",IF(TODAY()&gt;IF(M82&lt;&gt;"",M82,C82),"Просрочен",IF(M82&lt;&gt;"","Продлён","Открыт")))))</f>
        <v/>
      </c>
      <c r="Q82" s="14">
        <f>IF(OR(B82="",N82&lt;&gt;"",AND(C82="",M82="")),"",IF(M82&lt;&gt;"",M82,C82)-TODAY())</f>
        <v/>
      </c>
      <c r="R82" s="10" t="n"/>
      <c r="S82" s="15">
        <f>IF(N82="","",IF(R82="Да","С материалами расследования",N82+'Справочники'!$B$19))</f>
        <v/>
      </c>
      <c r="T82" s="10" t="n"/>
    </row>
    <row r="83">
      <c r="A83" s="10" t="n"/>
      <c r="B83" s="11" t="n"/>
      <c r="C83" s="11" t="n"/>
      <c r="D83" s="10" t="n"/>
      <c r="E83" s="10" t="n"/>
      <c r="F83" s="10" t="n"/>
      <c r="G83" s="10" t="n"/>
      <c r="H83" s="10" t="n"/>
      <c r="I83" s="12" t="n"/>
      <c r="J83" s="10" t="n"/>
      <c r="K83" s="10" t="n"/>
      <c r="L83" s="11" t="n"/>
      <c r="M83" s="11" t="n"/>
      <c r="N83" s="11" t="n"/>
      <c r="O83" s="10" t="n"/>
      <c r="P83" s="13">
        <f>IF(B83="","",IF(N83&lt;&gt;"","Закрыт",IF(AND(C83="",M83=""),"Нет срока",IF(TODAY()&gt;IF(M83&lt;&gt;"",M83,C83),"Просрочен",IF(M83&lt;&gt;"","Продлён","Открыт")))))</f>
        <v/>
      </c>
      <c r="Q83" s="14">
        <f>IF(OR(B83="",N83&lt;&gt;"",AND(C83="",M83="")),"",IF(M83&lt;&gt;"",M83,C83)-TODAY())</f>
        <v/>
      </c>
      <c r="R83" s="10" t="n"/>
      <c r="S83" s="15">
        <f>IF(N83="","",IF(R83="Да","С материалами расследования",N83+'Справочники'!$B$19))</f>
        <v/>
      </c>
      <c r="T83" s="10" t="n"/>
    </row>
    <row r="84">
      <c r="A84" s="10" t="n"/>
      <c r="B84" s="11" t="n"/>
      <c r="C84" s="11" t="n"/>
      <c r="D84" s="10" t="n"/>
      <c r="E84" s="10" t="n"/>
      <c r="F84" s="10" t="n"/>
      <c r="G84" s="10" t="n"/>
      <c r="H84" s="10" t="n"/>
      <c r="I84" s="12" t="n"/>
      <c r="J84" s="10" t="n"/>
      <c r="K84" s="10" t="n"/>
      <c r="L84" s="11" t="n"/>
      <c r="M84" s="11" t="n"/>
      <c r="N84" s="11" t="n"/>
      <c r="O84" s="10" t="n"/>
      <c r="P84" s="13">
        <f>IF(B84="","",IF(N84&lt;&gt;"","Закрыт",IF(AND(C84="",M84=""),"Нет срока",IF(TODAY()&gt;IF(M84&lt;&gt;"",M84,C84),"Просрочен",IF(M84&lt;&gt;"","Продлён","Открыт")))))</f>
        <v/>
      </c>
      <c r="Q84" s="14">
        <f>IF(OR(B84="",N84&lt;&gt;"",AND(C84="",M84="")),"",IF(M84&lt;&gt;"",M84,C84)-TODAY())</f>
        <v/>
      </c>
      <c r="R84" s="10" t="n"/>
      <c r="S84" s="15">
        <f>IF(N84="","",IF(R84="Да","С материалами расследования",N84+'Справочники'!$B$19))</f>
        <v/>
      </c>
      <c r="T84" s="10" t="n"/>
    </row>
    <row r="85">
      <c r="A85" s="10" t="n"/>
      <c r="B85" s="11" t="n"/>
      <c r="C85" s="11" t="n"/>
      <c r="D85" s="10" t="n"/>
      <c r="E85" s="10" t="n"/>
      <c r="F85" s="10" t="n"/>
      <c r="G85" s="10" t="n"/>
      <c r="H85" s="10" t="n"/>
      <c r="I85" s="12" t="n"/>
      <c r="J85" s="10" t="n"/>
      <c r="K85" s="10" t="n"/>
      <c r="L85" s="11" t="n"/>
      <c r="M85" s="11" t="n"/>
      <c r="N85" s="11" t="n"/>
      <c r="O85" s="10" t="n"/>
      <c r="P85" s="13">
        <f>IF(B85="","",IF(N85&lt;&gt;"","Закрыт",IF(AND(C85="",M85=""),"Нет срока",IF(TODAY()&gt;IF(M85&lt;&gt;"",M85,C85),"Просрочен",IF(M85&lt;&gt;"","Продлён","Открыт")))))</f>
        <v/>
      </c>
      <c r="Q85" s="14">
        <f>IF(OR(B85="",N85&lt;&gt;"",AND(C85="",M85="")),"",IF(M85&lt;&gt;"",M85,C85)-TODAY())</f>
        <v/>
      </c>
      <c r="R85" s="10" t="n"/>
      <c r="S85" s="15">
        <f>IF(N85="","",IF(R85="Да","С материалами расследования",N85+'Справочники'!$B$19))</f>
        <v/>
      </c>
      <c r="T85" s="10" t="n"/>
    </row>
    <row r="86">
      <c r="A86" s="10" t="n"/>
      <c r="B86" s="11" t="n"/>
      <c r="C86" s="11" t="n"/>
      <c r="D86" s="10" t="n"/>
      <c r="E86" s="10" t="n"/>
      <c r="F86" s="10" t="n"/>
      <c r="G86" s="10" t="n"/>
      <c r="H86" s="10" t="n"/>
      <c r="I86" s="12" t="n"/>
      <c r="J86" s="10" t="n"/>
      <c r="K86" s="10" t="n"/>
      <c r="L86" s="11" t="n"/>
      <c r="M86" s="11" t="n"/>
      <c r="N86" s="11" t="n"/>
      <c r="O86" s="10" t="n"/>
      <c r="P86" s="13">
        <f>IF(B86="","",IF(N86&lt;&gt;"","Закрыт",IF(AND(C86="",M86=""),"Нет срока",IF(TODAY()&gt;IF(M86&lt;&gt;"",M86,C86),"Просрочен",IF(M86&lt;&gt;"","Продлён","Открыт")))))</f>
        <v/>
      </c>
      <c r="Q86" s="14">
        <f>IF(OR(B86="",N86&lt;&gt;"",AND(C86="",M86="")),"",IF(M86&lt;&gt;"",M86,C86)-TODAY())</f>
        <v/>
      </c>
      <c r="R86" s="10" t="n"/>
      <c r="S86" s="15">
        <f>IF(N86="","",IF(R86="Да","С материалами расследования",N86+'Справочники'!$B$19))</f>
        <v/>
      </c>
      <c r="T86" s="10" t="n"/>
    </row>
    <row r="87">
      <c r="A87" s="10" t="n"/>
      <c r="B87" s="11" t="n"/>
      <c r="C87" s="11" t="n"/>
      <c r="D87" s="10" t="n"/>
      <c r="E87" s="10" t="n"/>
      <c r="F87" s="10" t="n"/>
      <c r="G87" s="10" t="n"/>
      <c r="H87" s="10" t="n"/>
      <c r="I87" s="12" t="n"/>
      <c r="J87" s="10" t="n"/>
      <c r="K87" s="10" t="n"/>
      <c r="L87" s="11" t="n"/>
      <c r="M87" s="11" t="n"/>
      <c r="N87" s="11" t="n"/>
      <c r="O87" s="10" t="n"/>
      <c r="P87" s="13">
        <f>IF(B87="","",IF(N87&lt;&gt;"","Закрыт",IF(AND(C87="",M87=""),"Нет срока",IF(TODAY()&gt;IF(M87&lt;&gt;"",M87,C87),"Просрочен",IF(M87&lt;&gt;"","Продлён","Открыт")))))</f>
        <v/>
      </c>
      <c r="Q87" s="14">
        <f>IF(OR(B87="",N87&lt;&gt;"",AND(C87="",M87="")),"",IF(M87&lt;&gt;"",M87,C87)-TODAY())</f>
        <v/>
      </c>
      <c r="R87" s="10" t="n"/>
      <c r="S87" s="15">
        <f>IF(N87="","",IF(R87="Да","С материалами расследования",N87+'Справочники'!$B$19))</f>
        <v/>
      </c>
      <c r="T87" s="10" t="n"/>
    </row>
    <row r="88">
      <c r="A88" s="10" t="n"/>
      <c r="B88" s="11" t="n"/>
      <c r="C88" s="11" t="n"/>
      <c r="D88" s="10" t="n"/>
      <c r="E88" s="10" t="n"/>
      <c r="F88" s="10" t="n"/>
      <c r="G88" s="10" t="n"/>
      <c r="H88" s="10" t="n"/>
      <c r="I88" s="12" t="n"/>
      <c r="J88" s="10" t="n"/>
      <c r="K88" s="10" t="n"/>
      <c r="L88" s="11" t="n"/>
      <c r="M88" s="11" t="n"/>
      <c r="N88" s="11" t="n"/>
      <c r="O88" s="10" t="n"/>
      <c r="P88" s="13">
        <f>IF(B88="","",IF(N88&lt;&gt;"","Закрыт",IF(AND(C88="",M88=""),"Нет срока",IF(TODAY()&gt;IF(M88&lt;&gt;"",M88,C88),"Просрочен",IF(M88&lt;&gt;"","Продлён","Открыт")))))</f>
        <v/>
      </c>
      <c r="Q88" s="14">
        <f>IF(OR(B88="",N88&lt;&gt;"",AND(C88="",M88="")),"",IF(M88&lt;&gt;"",M88,C88)-TODAY())</f>
        <v/>
      </c>
      <c r="R88" s="10" t="n"/>
      <c r="S88" s="15">
        <f>IF(N88="","",IF(R88="Да","С материалами расследования",N88+'Справочники'!$B$19))</f>
        <v/>
      </c>
      <c r="T88" s="10" t="n"/>
    </row>
    <row r="89">
      <c r="A89" s="10" t="n"/>
      <c r="B89" s="11" t="n"/>
      <c r="C89" s="11" t="n"/>
      <c r="D89" s="10" t="n"/>
      <c r="E89" s="10" t="n"/>
      <c r="F89" s="10" t="n"/>
      <c r="G89" s="10" t="n"/>
      <c r="H89" s="10" t="n"/>
      <c r="I89" s="12" t="n"/>
      <c r="J89" s="10" t="n"/>
      <c r="K89" s="10" t="n"/>
      <c r="L89" s="11" t="n"/>
      <c r="M89" s="11" t="n"/>
      <c r="N89" s="11" t="n"/>
      <c r="O89" s="10" t="n"/>
      <c r="P89" s="13">
        <f>IF(B89="","",IF(N89&lt;&gt;"","Закрыт",IF(AND(C89="",M89=""),"Нет срока",IF(TODAY()&gt;IF(M89&lt;&gt;"",M89,C89),"Просрочен",IF(M89&lt;&gt;"","Продлён","Открыт")))))</f>
        <v/>
      </c>
      <c r="Q89" s="14">
        <f>IF(OR(B89="",N89&lt;&gt;"",AND(C89="",M89="")),"",IF(M89&lt;&gt;"",M89,C89)-TODAY())</f>
        <v/>
      </c>
      <c r="R89" s="10" t="n"/>
      <c r="S89" s="15">
        <f>IF(N89="","",IF(R89="Да","С материалами расследования",N89+'Справочники'!$B$19))</f>
        <v/>
      </c>
      <c r="T89" s="10" t="n"/>
    </row>
    <row r="90">
      <c r="A90" s="10" t="n"/>
      <c r="B90" s="11" t="n"/>
      <c r="C90" s="11" t="n"/>
      <c r="D90" s="10" t="n"/>
      <c r="E90" s="10" t="n"/>
      <c r="F90" s="10" t="n"/>
      <c r="G90" s="10" t="n"/>
      <c r="H90" s="10" t="n"/>
      <c r="I90" s="12" t="n"/>
      <c r="J90" s="10" t="n"/>
      <c r="K90" s="10" t="n"/>
      <c r="L90" s="11" t="n"/>
      <c r="M90" s="11" t="n"/>
      <c r="N90" s="11" t="n"/>
      <c r="O90" s="10" t="n"/>
      <c r="P90" s="13">
        <f>IF(B90="","",IF(N90&lt;&gt;"","Закрыт",IF(AND(C90="",M90=""),"Нет срока",IF(TODAY()&gt;IF(M90&lt;&gt;"",M90,C90),"Просрочен",IF(M90&lt;&gt;"","Продлён","Открыт")))))</f>
        <v/>
      </c>
      <c r="Q90" s="14">
        <f>IF(OR(B90="",N90&lt;&gt;"",AND(C90="",M90="")),"",IF(M90&lt;&gt;"",M90,C90)-TODAY())</f>
        <v/>
      </c>
      <c r="R90" s="10" t="n"/>
      <c r="S90" s="15">
        <f>IF(N90="","",IF(R90="Да","С материалами расследования",N90+'Справочники'!$B$19))</f>
        <v/>
      </c>
      <c r="T90" s="10" t="n"/>
    </row>
    <row r="91">
      <c r="A91" s="10" t="n"/>
      <c r="B91" s="11" t="n"/>
      <c r="C91" s="11" t="n"/>
      <c r="D91" s="10" t="n"/>
      <c r="E91" s="10" t="n"/>
      <c r="F91" s="10" t="n"/>
      <c r="G91" s="10" t="n"/>
      <c r="H91" s="10" t="n"/>
      <c r="I91" s="12" t="n"/>
      <c r="J91" s="10" t="n"/>
      <c r="K91" s="10" t="n"/>
      <c r="L91" s="11" t="n"/>
      <c r="M91" s="11" t="n"/>
      <c r="N91" s="11" t="n"/>
      <c r="O91" s="10" t="n"/>
      <c r="P91" s="13">
        <f>IF(B91="","",IF(N91&lt;&gt;"","Закрыт",IF(AND(C91="",M91=""),"Нет срока",IF(TODAY()&gt;IF(M91&lt;&gt;"",M91,C91),"Просрочен",IF(M91&lt;&gt;"","Продлён","Открыт")))))</f>
        <v/>
      </c>
      <c r="Q91" s="14">
        <f>IF(OR(B91="",N91&lt;&gt;"",AND(C91="",M91="")),"",IF(M91&lt;&gt;"",M91,C91)-TODAY())</f>
        <v/>
      </c>
      <c r="R91" s="10" t="n"/>
      <c r="S91" s="15">
        <f>IF(N91="","",IF(R91="Да","С материалами расследования",N91+'Справочники'!$B$19))</f>
        <v/>
      </c>
      <c r="T91" s="10" t="n"/>
    </row>
    <row r="92">
      <c r="A92" s="10" t="n"/>
      <c r="B92" s="11" t="n"/>
      <c r="C92" s="11" t="n"/>
      <c r="D92" s="10" t="n"/>
      <c r="E92" s="10" t="n"/>
      <c r="F92" s="10" t="n"/>
      <c r="G92" s="10" t="n"/>
      <c r="H92" s="10" t="n"/>
      <c r="I92" s="12" t="n"/>
      <c r="J92" s="10" t="n"/>
      <c r="K92" s="10" t="n"/>
      <c r="L92" s="11" t="n"/>
      <c r="M92" s="11" t="n"/>
      <c r="N92" s="11" t="n"/>
      <c r="O92" s="10" t="n"/>
      <c r="P92" s="13">
        <f>IF(B92="","",IF(N92&lt;&gt;"","Закрыт",IF(AND(C92="",M92=""),"Нет срока",IF(TODAY()&gt;IF(M92&lt;&gt;"",M92,C92),"Просрочен",IF(M92&lt;&gt;"","Продлён","Открыт")))))</f>
        <v/>
      </c>
      <c r="Q92" s="14">
        <f>IF(OR(B92="",N92&lt;&gt;"",AND(C92="",M92="")),"",IF(M92&lt;&gt;"",M92,C92)-TODAY())</f>
        <v/>
      </c>
      <c r="R92" s="10" t="n"/>
      <c r="S92" s="15">
        <f>IF(N92="","",IF(R92="Да","С материалами расследования",N92+'Справочники'!$B$19))</f>
        <v/>
      </c>
      <c r="T92" s="10" t="n"/>
    </row>
    <row r="93">
      <c r="A93" s="10" t="n"/>
      <c r="B93" s="11" t="n"/>
      <c r="C93" s="11" t="n"/>
      <c r="D93" s="10" t="n"/>
      <c r="E93" s="10" t="n"/>
      <c r="F93" s="10" t="n"/>
      <c r="G93" s="10" t="n"/>
      <c r="H93" s="10" t="n"/>
      <c r="I93" s="12" t="n"/>
      <c r="J93" s="10" t="n"/>
      <c r="K93" s="10" t="n"/>
      <c r="L93" s="11" t="n"/>
      <c r="M93" s="11" t="n"/>
      <c r="N93" s="11" t="n"/>
      <c r="O93" s="10" t="n"/>
      <c r="P93" s="13">
        <f>IF(B93="","",IF(N93&lt;&gt;"","Закрыт",IF(AND(C93="",M93=""),"Нет срока",IF(TODAY()&gt;IF(M93&lt;&gt;"",M93,C93),"Просрочен",IF(M93&lt;&gt;"","Продлён","Открыт")))))</f>
        <v/>
      </c>
      <c r="Q93" s="14">
        <f>IF(OR(B93="",N93&lt;&gt;"",AND(C93="",M93="")),"",IF(M93&lt;&gt;"",M93,C93)-TODAY())</f>
        <v/>
      </c>
      <c r="R93" s="10" t="n"/>
      <c r="S93" s="15">
        <f>IF(N93="","",IF(R93="Да","С материалами расследования",N93+'Справочники'!$B$19))</f>
        <v/>
      </c>
      <c r="T93" s="10" t="n"/>
    </row>
    <row r="94">
      <c r="A94" s="10" t="n"/>
      <c r="B94" s="11" t="n"/>
      <c r="C94" s="11" t="n"/>
      <c r="D94" s="10" t="n"/>
      <c r="E94" s="10" t="n"/>
      <c r="F94" s="10" t="n"/>
      <c r="G94" s="10" t="n"/>
      <c r="H94" s="10" t="n"/>
      <c r="I94" s="12" t="n"/>
      <c r="J94" s="10" t="n"/>
      <c r="K94" s="10" t="n"/>
      <c r="L94" s="11" t="n"/>
      <c r="M94" s="11" t="n"/>
      <c r="N94" s="11" t="n"/>
      <c r="O94" s="10" t="n"/>
      <c r="P94" s="13">
        <f>IF(B94="","",IF(N94&lt;&gt;"","Закрыт",IF(AND(C94="",M94=""),"Нет срока",IF(TODAY()&gt;IF(M94&lt;&gt;"",M94,C94),"Просрочен",IF(M94&lt;&gt;"","Продлён","Открыт")))))</f>
        <v/>
      </c>
      <c r="Q94" s="14">
        <f>IF(OR(B94="",N94&lt;&gt;"",AND(C94="",M94="")),"",IF(M94&lt;&gt;"",M94,C94)-TODAY())</f>
        <v/>
      </c>
      <c r="R94" s="10" t="n"/>
      <c r="S94" s="15">
        <f>IF(N94="","",IF(R94="Да","С материалами расследования",N94+'Справочники'!$B$19))</f>
        <v/>
      </c>
      <c r="T94" s="10" t="n"/>
    </row>
    <row r="95">
      <c r="A95" s="10" t="n"/>
      <c r="B95" s="11" t="n"/>
      <c r="C95" s="11" t="n"/>
      <c r="D95" s="10" t="n"/>
      <c r="E95" s="10" t="n"/>
      <c r="F95" s="10" t="n"/>
      <c r="G95" s="10" t="n"/>
      <c r="H95" s="10" t="n"/>
      <c r="I95" s="12" t="n"/>
      <c r="J95" s="10" t="n"/>
      <c r="K95" s="10" t="n"/>
      <c r="L95" s="11" t="n"/>
      <c r="M95" s="11" t="n"/>
      <c r="N95" s="11" t="n"/>
      <c r="O95" s="10" t="n"/>
      <c r="P95" s="13">
        <f>IF(B95="","",IF(N95&lt;&gt;"","Закрыт",IF(AND(C95="",M95=""),"Нет срока",IF(TODAY()&gt;IF(M95&lt;&gt;"",M95,C95),"Просрочен",IF(M95&lt;&gt;"","Продлён","Открыт")))))</f>
        <v/>
      </c>
      <c r="Q95" s="14">
        <f>IF(OR(B95="",N95&lt;&gt;"",AND(C95="",M95="")),"",IF(M95&lt;&gt;"",M95,C95)-TODAY())</f>
        <v/>
      </c>
      <c r="R95" s="10" t="n"/>
      <c r="S95" s="15">
        <f>IF(N95="","",IF(R95="Да","С материалами расследования",N95+'Справочники'!$B$19))</f>
        <v/>
      </c>
      <c r="T95" s="10" t="n"/>
    </row>
    <row r="96">
      <c r="A96" s="10" t="n"/>
      <c r="B96" s="11" t="n"/>
      <c r="C96" s="11" t="n"/>
      <c r="D96" s="10" t="n"/>
      <c r="E96" s="10" t="n"/>
      <c r="F96" s="10" t="n"/>
      <c r="G96" s="10" t="n"/>
      <c r="H96" s="10" t="n"/>
      <c r="I96" s="12" t="n"/>
      <c r="J96" s="10" t="n"/>
      <c r="K96" s="10" t="n"/>
      <c r="L96" s="11" t="n"/>
      <c r="M96" s="11" t="n"/>
      <c r="N96" s="11" t="n"/>
      <c r="O96" s="10" t="n"/>
      <c r="P96" s="13">
        <f>IF(B96="","",IF(N96&lt;&gt;"","Закрыт",IF(AND(C96="",M96=""),"Нет срока",IF(TODAY()&gt;IF(M96&lt;&gt;"",M96,C96),"Просрочен",IF(M96&lt;&gt;"","Продлён","Открыт")))))</f>
        <v/>
      </c>
      <c r="Q96" s="14">
        <f>IF(OR(B96="",N96&lt;&gt;"",AND(C96="",M96="")),"",IF(M96&lt;&gt;"",M96,C96)-TODAY())</f>
        <v/>
      </c>
      <c r="R96" s="10" t="n"/>
      <c r="S96" s="15">
        <f>IF(N96="","",IF(R96="Да","С материалами расследования",N96+'Справочники'!$B$19))</f>
        <v/>
      </c>
      <c r="T96" s="10" t="n"/>
    </row>
    <row r="97">
      <c r="A97" s="10" t="n"/>
      <c r="B97" s="11" t="n"/>
      <c r="C97" s="11" t="n"/>
      <c r="D97" s="10" t="n"/>
      <c r="E97" s="10" t="n"/>
      <c r="F97" s="10" t="n"/>
      <c r="G97" s="10" t="n"/>
      <c r="H97" s="10" t="n"/>
      <c r="I97" s="12" t="n"/>
      <c r="J97" s="10" t="n"/>
      <c r="K97" s="10" t="n"/>
      <c r="L97" s="11" t="n"/>
      <c r="M97" s="11" t="n"/>
      <c r="N97" s="11" t="n"/>
      <c r="O97" s="10" t="n"/>
      <c r="P97" s="13">
        <f>IF(B97="","",IF(N97&lt;&gt;"","Закрыт",IF(AND(C97="",M97=""),"Нет срока",IF(TODAY()&gt;IF(M97&lt;&gt;"",M97,C97),"Просрочен",IF(M97&lt;&gt;"","Продлён","Открыт")))))</f>
        <v/>
      </c>
      <c r="Q97" s="14">
        <f>IF(OR(B97="",N97&lt;&gt;"",AND(C97="",M97="")),"",IF(M97&lt;&gt;"",M97,C97)-TODAY())</f>
        <v/>
      </c>
      <c r="R97" s="10" t="n"/>
      <c r="S97" s="15">
        <f>IF(N97="","",IF(R97="Да","С материалами расследования",N97+'Справочники'!$B$19))</f>
        <v/>
      </c>
      <c r="T97" s="10" t="n"/>
    </row>
    <row r="98">
      <c r="A98" s="10" t="n"/>
      <c r="B98" s="11" t="n"/>
      <c r="C98" s="11" t="n"/>
      <c r="D98" s="10" t="n"/>
      <c r="E98" s="10" t="n"/>
      <c r="F98" s="10" t="n"/>
      <c r="G98" s="10" t="n"/>
      <c r="H98" s="10" t="n"/>
      <c r="I98" s="12" t="n"/>
      <c r="J98" s="10" t="n"/>
      <c r="K98" s="10" t="n"/>
      <c r="L98" s="11" t="n"/>
      <c r="M98" s="11" t="n"/>
      <c r="N98" s="11" t="n"/>
      <c r="O98" s="10" t="n"/>
      <c r="P98" s="13">
        <f>IF(B98="","",IF(N98&lt;&gt;"","Закрыт",IF(AND(C98="",M98=""),"Нет срока",IF(TODAY()&gt;IF(M98&lt;&gt;"",M98,C98),"Просрочен",IF(M98&lt;&gt;"","Продлён","Открыт")))))</f>
        <v/>
      </c>
      <c r="Q98" s="14">
        <f>IF(OR(B98="",N98&lt;&gt;"",AND(C98="",M98="")),"",IF(M98&lt;&gt;"",M98,C98)-TODAY())</f>
        <v/>
      </c>
      <c r="R98" s="10" t="n"/>
      <c r="S98" s="15">
        <f>IF(N98="","",IF(R98="Да","С материалами расследования",N98+'Справочники'!$B$19))</f>
        <v/>
      </c>
      <c r="T98" s="10" t="n"/>
    </row>
    <row r="99">
      <c r="A99" s="10" t="n"/>
      <c r="B99" s="11" t="n"/>
      <c r="C99" s="11" t="n"/>
      <c r="D99" s="10" t="n"/>
      <c r="E99" s="10" t="n"/>
      <c r="F99" s="10" t="n"/>
      <c r="G99" s="10" t="n"/>
      <c r="H99" s="10" t="n"/>
      <c r="I99" s="12" t="n"/>
      <c r="J99" s="10" t="n"/>
      <c r="K99" s="10" t="n"/>
      <c r="L99" s="11" t="n"/>
      <c r="M99" s="11" t="n"/>
      <c r="N99" s="11" t="n"/>
      <c r="O99" s="10" t="n"/>
      <c r="P99" s="13">
        <f>IF(B99="","",IF(N99&lt;&gt;"","Закрыт",IF(AND(C99="",M99=""),"Нет срока",IF(TODAY()&gt;IF(M99&lt;&gt;"",M99,C99),"Просрочен",IF(M99&lt;&gt;"","Продлён","Открыт")))))</f>
        <v/>
      </c>
      <c r="Q99" s="14">
        <f>IF(OR(B99="",N99&lt;&gt;"",AND(C99="",M99="")),"",IF(M99&lt;&gt;"",M99,C99)-TODAY())</f>
        <v/>
      </c>
      <c r="R99" s="10" t="n"/>
      <c r="S99" s="15">
        <f>IF(N99="","",IF(R99="Да","С материалами расследования",N99+'Справочники'!$B$19))</f>
        <v/>
      </c>
      <c r="T99" s="10" t="n"/>
    </row>
    <row r="100">
      <c r="A100" s="10" t="n"/>
      <c r="B100" s="11" t="n"/>
      <c r="C100" s="11" t="n"/>
      <c r="D100" s="10" t="n"/>
      <c r="E100" s="10" t="n"/>
      <c r="F100" s="10" t="n"/>
      <c r="G100" s="10" t="n"/>
      <c r="H100" s="10" t="n"/>
      <c r="I100" s="12" t="n"/>
      <c r="J100" s="10" t="n"/>
      <c r="K100" s="10" t="n"/>
      <c r="L100" s="11" t="n"/>
      <c r="M100" s="11" t="n"/>
      <c r="N100" s="11" t="n"/>
      <c r="O100" s="10" t="n"/>
      <c r="P100" s="13">
        <f>IF(B100="","",IF(N100&lt;&gt;"","Закрыт",IF(AND(C100="",M100=""),"Нет срока",IF(TODAY()&gt;IF(M100&lt;&gt;"",M100,C100),"Просрочен",IF(M100&lt;&gt;"","Продлён","Открыт")))))</f>
        <v/>
      </c>
      <c r="Q100" s="14">
        <f>IF(OR(B100="",N100&lt;&gt;"",AND(C100="",M100="")),"",IF(M100&lt;&gt;"",M100,C100)-TODAY())</f>
        <v/>
      </c>
      <c r="R100" s="10" t="n"/>
      <c r="S100" s="15">
        <f>IF(N100="","",IF(R100="Да","С материалами расследования",N100+'Справочники'!$B$19))</f>
        <v/>
      </c>
      <c r="T100" s="10" t="n"/>
    </row>
    <row r="101">
      <c r="A101" s="10" t="n"/>
      <c r="B101" s="11" t="n"/>
      <c r="C101" s="11" t="n"/>
      <c r="D101" s="10" t="n"/>
      <c r="E101" s="10" t="n"/>
      <c r="F101" s="10" t="n"/>
      <c r="G101" s="10" t="n"/>
      <c r="H101" s="10" t="n"/>
      <c r="I101" s="12" t="n"/>
      <c r="J101" s="10" t="n"/>
      <c r="K101" s="10" t="n"/>
      <c r="L101" s="11" t="n"/>
      <c r="M101" s="11" t="n"/>
      <c r="N101" s="11" t="n"/>
      <c r="O101" s="10" t="n"/>
      <c r="P101" s="13">
        <f>IF(B101="","",IF(N101&lt;&gt;"","Закрыт",IF(AND(C101="",M101=""),"Нет срока",IF(TODAY()&gt;IF(M101&lt;&gt;"",M101,C101),"Просрочен",IF(M101&lt;&gt;"","Продлён","Открыт")))))</f>
        <v/>
      </c>
      <c r="Q101" s="14">
        <f>IF(OR(B101="",N101&lt;&gt;"",AND(C101="",M101="")),"",IF(M101&lt;&gt;"",M101,C101)-TODAY())</f>
        <v/>
      </c>
      <c r="R101" s="10" t="n"/>
      <c r="S101" s="15">
        <f>IF(N101="","",IF(R101="Да","С материалами расследования",N101+'Справочники'!$B$19))</f>
        <v/>
      </c>
      <c r="T101" s="10" t="n"/>
    </row>
    <row r="102">
      <c r="A102" s="10" t="n"/>
      <c r="B102" s="11" t="n"/>
      <c r="C102" s="11" t="n"/>
      <c r="D102" s="10" t="n"/>
      <c r="E102" s="10" t="n"/>
      <c r="F102" s="10" t="n"/>
      <c r="G102" s="10" t="n"/>
      <c r="H102" s="10" t="n"/>
      <c r="I102" s="12" t="n"/>
      <c r="J102" s="10" t="n"/>
      <c r="K102" s="10" t="n"/>
      <c r="L102" s="11" t="n"/>
      <c r="M102" s="11" t="n"/>
      <c r="N102" s="11" t="n"/>
      <c r="O102" s="10" t="n"/>
      <c r="P102" s="13">
        <f>IF(B102="","",IF(N102&lt;&gt;"","Закрыт",IF(AND(C102="",M102=""),"Нет срока",IF(TODAY()&gt;IF(M102&lt;&gt;"",M102,C102),"Просрочен",IF(M102&lt;&gt;"","Продлён","Открыт")))))</f>
        <v/>
      </c>
      <c r="Q102" s="14">
        <f>IF(OR(B102="",N102&lt;&gt;"",AND(C102="",M102="")),"",IF(M102&lt;&gt;"",M102,C102)-TODAY())</f>
        <v/>
      </c>
      <c r="R102" s="10" t="n"/>
      <c r="S102" s="15">
        <f>IF(N102="","",IF(R102="Да","С материалами расследования",N102+'Справочники'!$B$19))</f>
        <v/>
      </c>
      <c r="T102" s="10" t="n"/>
    </row>
    <row r="103">
      <c r="A103" s="10" t="n"/>
      <c r="B103" s="11" t="n"/>
      <c r="C103" s="11" t="n"/>
      <c r="D103" s="10" t="n"/>
      <c r="E103" s="10" t="n"/>
      <c r="F103" s="10" t="n"/>
      <c r="G103" s="10" t="n"/>
      <c r="H103" s="10" t="n"/>
      <c r="I103" s="12" t="n"/>
      <c r="J103" s="10" t="n"/>
      <c r="K103" s="10" t="n"/>
      <c r="L103" s="11" t="n"/>
      <c r="M103" s="11" t="n"/>
      <c r="N103" s="11" t="n"/>
      <c r="O103" s="10" t="n"/>
      <c r="P103" s="13">
        <f>IF(B103="","",IF(N103&lt;&gt;"","Закрыт",IF(AND(C103="",M103=""),"Нет срока",IF(TODAY()&gt;IF(M103&lt;&gt;"",M103,C103),"Просрочен",IF(M103&lt;&gt;"","Продлён","Открыт")))))</f>
        <v/>
      </c>
      <c r="Q103" s="14">
        <f>IF(OR(B103="",N103&lt;&gt;"",AND(C103="",M103="")),"",IF(M103&lt;&gt;"",M103,C103)-TODAY())</f>
        <v/>
      </c>
      <c r="R103" s="10" t="n"/>
      <c r="S103" s="15">
        <f>IF(N103="","",IF(R103="Да","С материалами расследования",N103+'Справочники'!$B$19))</f>
        <v/>
      </c>
      <c r="T103" s="10" t="n"/>
    </row>
    <row r="104">
      <c r="A104" s="10" t="n"/>
      <c r="B104" s="11" t="n"/>
      <c r="C104" s="11" t="n"/>
      <c r="D104" s="10" t="n"/>
      <c r="E104" s="10" t="n"/>
      <c r="F104" s="10" t="n"/>
      <c r="G104" s="10" t="n"/>
      <c r="H104" s="10" t="n"/>
      <c r="I104" s="12" t="n"/>
      <c r="J104" s="10" t="n"/>
      <c r="K104" s="10" t="n"/>
      <c r="L104" s="11" t="n"/>
      <c r="M104" s="11" t="n"/>
      <c r="N104" s="11" t="n"/>
      <c r="O104" s="10" t="n"/>
      <c r="P104" s="13">
        <f>IF(B104="","",IF(N104&lt;&gt;"","Закрыт",IF(AND(C104="",M104=""),"Нет срока",IF(TODAY()&gt;IF(M104&lt;&gt;"",M104,C104),"Просрочен",IF(M104&lt;&gt;"","Продлён","Открыт")))))</f>
        <v/>
      </c>
      <c r="Q104" s="14">
        <f>IF(OR(B104="",N104&lt;&gt;"",AND(C104="",M104="")),"",IF(M104&lt;&gt;"",M104,C104)-TODAY())</f>
        <v/>
      </c>
      <c r="R104" s="10" t="n"/>
      <c r="S104" s="15">
        <f>IF(N104="","",IF(R104="Да","С материалами расследования",N104+'Справочники'!$B$19))</f>
        <v/>
      </c>
      <c r="T104" s="10" t="n"/>
    </row>
    <row r="105">
      <c r="A105" s="10" t="n"/>
      <c r="B105" s="11" t="n"/>
      <c r="C105" s="11" t="n"/>
      <c r="D105" s="10" t="n"/>
      <c r="E105" s="10" t="n"/>
      <c r="F105" s="10" t="n"/>
      <c r="G105" s="10" t="n"/>
      <c r="H105" s="10" t="n"/>
      <c r="I105" s="12" t="n"/>
      <c r="J105" s="10" t="n"/>
      <c r="K105" s="10" t="n"/>
      <c r="L105" s="11" t="n"/>
      <c r="M105" s="11" t="n"/>
      <c r="N105" s="11" t="n"/>
      <c r="O105" s="10" t="n"/>
      <c r="P105" s="13">
        <f>IF(B105="","",IF(N105&lt;&gt;"","Закрыт",IF(AND(C105="",M105=""),"Нет срока",IF(TODAY()&gt;IF(M105&lt;&gt;"",M105,C105),"Просрочен",IF(M105&lt;&gt;"","Продлён","Открыт")))))</f>
        <v/>
      </c>
      <c r="Q105" s="14">
        <f>IF(OR(B105="",N105&lt;&gt;"",AND(C105="",M105="")),"",IF(M105&lt;&gt;"",M105,C105)-TODAY())</f>
        <v/>
      </c>
      <c r="R105" s="10" t="n"/>
      <c r="S105" s="15">
        <f>IF(N105="","",IF(R105="Да","С материалами расследования",N105+'Справочники'!$B$19))</f>
        <v/>
      </c>
      <c r="T105" s="10" t="n"/>
    </row>
    <row r="106">
      <c r="A106" s="10" t="n"/>
      <c r="B106" s="11" t="n"/>
      <c r="C106" s="11" t="n"/>
      <c r="D106" s="10" t="n"/>
      <c r="E106" s="10" t="n"/>
      <c r="F106" s="10" t="n"/>
      <c r="G106" s="10" t="n"/>
      <c r="H106" s="10" t="n"/>
      <c r="I106" s="12" t="n"/>
      <c r="J106" s="10" t="n"/>
      <c r="K106" s="10" t="n"/>
      <c r="L106" s="11" t="n"/>
      <c r="M106" s="11" t="n"/>
      <c r="N106" s="11" t="n"/>
      <c r="O106" s="10" t="n"/>
      <c r="P106" s="13">
        <f>IF(B106="","",IF(N106&lt;&gt;"","Закрыт",IF(AND(C106="",M106=""),"Нет срока",IF(TODAY()&gt;IF(M106&lt;&gt;"",M106,C106),"Просрочен",IF(M106&lt;&gt;"","Продлён","Открыт")))))</f>
        <v/>
      </c>
      <c r="Q106" s="14">
        <f>IF(OR(B106="",N106&lt;&gt;"",AND(C106="",M106="")),"",IF(M106&lt;&gt;"",M106,C106)-TODAY())</f>
        <v/>
      </c>
      <c r="R106" s="10" t="n"/>
      <c r="S106" s="15">
        <f>IF(N106="","",IF(R106="Да","С материалами расследования",N106+'Справочники'!$B$19))</f>
        <v/>
      </c>
      <c r="T106" s="10" t="n"/>
    </row>
    <row r="107">
      <c r="A107" s="10" t="n"/>
      <c r="B107" s="11" t="n"/>
      <c r="C107" s="11" t="n"/>
      <c r="D107" s="10" t="n"/>
      <c r="E107" s="10" t="n"/>
      <c r="F107" s="10" t="n"/>
      <c r="G107" s="10" t="n"/>
      <c r="H107" s="10" t="n"/>
      <c r="I107" s="12" t="n"/>
      <c r="J107" s="10" t="n"/>
      <c r="K107" s="10" t="n"/>
      <c r="L107" s="11" t="n"/>
      <c r="M107" s="11" t="n"/>
      <c r="N107" s="11" t="n"/>
      <c r="O107" s="10" t="n"/>
      <c r="P107" s="13">
        <f>IF(B107="","",IF(N107&lt;&gt;"","Закрыт",IF(AND(C107="",M107=""),"Нет срока",IF(TODAY()&gt;IF(M107&lt;&gt;"",M107,C107),"Просрочен",IF(M107&lt;&gt;"","Продлён","Открыт")))))</f>
        <v/>
      </c>
      <c r="Q107" s="14">
        <f>IF(OR(B107="",N107&lt;&gt;"",AND(C107="",M107="")),"",IF(M107&lt;&gt;"",M107,C107)-TODAY())</f>
        <v/>
      </c>
      <c r="R107" s="10" t="n"/>
      <c r="S107" s="15">
        <f>IF(N107="","",IF(R107="Да","С материалами расследования",N107+'Справочники'!$B$19))</f>
        <v/>
      </c>
      <c r="T107" s="10" t="n"/>
    </row>
    <row r="108">
      <c r="A108" s="10" t="n"/>
      <c r="B108" s="11" t="n"/>
      <c r="C108" s="11" t="n"/>
      <c r="D108" s="10" t="n"/>
      <c r="E108" s="10" t="n"/>
      <c r="F108" s="10" t="n"/>
      <c r="G108" s="10" t="n"/>
      <c r="H108" s="10" t="n"/>
      <c r="I108" s="12" t="n"/>
      <c r="J108" s="10" t="n"/>
      <c r="K108" s="10" t="n"/>
      <c r="L108" s="11" t="n"/>
      <c r="M108" s="11" t="n"/>
      <c r="N108" s="11" t="n"/>
      <c r="O108" s="10" t="n"/>
      <c r="P108" s="13">
        <f>IF(B108="","",IF(N108&lt;&gt;"","Закрыт",IF(AND(C108="",M108=""),"Нет срока",IF(TODAY()&gt;IF(M108&lt;&gt;"",M108,C108),"Просрочен",IF(M108&lt;&gt;"","Продлён","Открыт")))))</f>
        <v/>
      </c>
      <c r="Q108" s="14">
        <f>IF(OR(B108="",N108&lt;&gt;"",AND(C108="",M108="")),"",IF(M108&lt;&gt;"",M108,C108)-TODAY())</f>
        <v/>
      </c>
      <c r="R108" s="10" t="n"/>
      <c r="S108" s="15">
        <f>IF(N108="","",IF(R108="Да","С материалами расследования",N108+'Справочники'!$B$19))</f>
        <v/>
      </c>
      <c r="T108" s="10" t="n"/>
    </row>
    <row r="109">
      <c r="A109" s="10" t="n"/>
      <c r="B109" s="11" t="n"/>
      <c r="C109" s="11" t="n"/>
      <c r="D109" s="10" t="n"/>
      <c r="E109" s="10" t="n"/>
      <c r="F109" s="10" t="n"/>
      <c r="G109" s="10" t="n"/>
      <c r="H109" s="10" t="n"/>
      <c r="I109" s="12" t="n"/>
      <c r="J109" s="10" t="n"/>
      <c r="K109" s="10" t="n"/>
      <c r="L109" s="11" t="n"/>
      <c r="M109" s="11" t="n"/>
      <c r="N109" s="11" t="n"/>
      <c r="O109" s="10" t="n"/>
      <c r="P109" s="13">
        <f>IF(B109="","",IF(N109&lt;&gt;"","Закрыт",IF(AND(C109="",M109=""),"Нет срока",IF(TODAY()&gt;IF(M109&lt;&gt;"",M109,C109),"Просрочен",IF(M109&lt;&gt;"","Продлён","Открыт")))))</f>
        <v/>
      </c>
      <c r="Q109" s="14">
        <f>IF(OR(B109="",N109&lt;&gt;"",AND(C109="",M109="")),"",IF(M109&lt;&gt;"",M109,C109)-TODAY())</f>
        <v/>
      </c>
      <c r="R109" s="10" t="n"/>
      <c r="S109" s="15">
        <f>IF(N109="","",IF(R109="Да","С материалами расследования",N109+'Справочники'!$B$19))</f>
        <v/>
      </c>
      <c r="T109" s="10" t="n"/>
    </row>
    <row r="110">
      <c r="A110" s="10" t="n"/>
      <c r="B110" s="11" t="n"/>
      <c r="C110" s="11" t="n"/>
      <c r="D110" s="10" t="n"/>
      <c r="E110" s="10" t="n"/>
      <c r="F110" s="10" t="n"/>
      <c r="G110" s="10" t="n"/>
      <c r="H110" s="10" t="n"/>
      <c r="I110" s="12" t="n"/>
      <c r="J110" s="10" t="n"/>
      <c r="K110" s="10" t="n"/>
      <c r="L110" s="11" t="n"/>
      <c r="M110" s="11" t="n"/>
      <c r="N110" s="11" t="n"/>
      <c r="O110" s="10" t="n"/>
      <c r="P110" s="13">
        <f>IF(B110="","",IF(N110&lt;&gt;"","Закрыт",IF(AND(C110="",M110=""),"Нет срока",IF(TODAY()&gt;IF(M110&lt;&gt;"",M110,C110),"Просрочен",IF(M110&lt;&gt;"","Продлён","Открыт")))))</f>
        <v/>
      </c>
      <c r="Q110" s="14">
        <f>IF(OR(B110="",N110&lt;&gt;"",AND(C110="",M110="")),"",IF(M110&lt;&gt;"",M110,C110)-TODAY())</f>
        <v/>
      </c>
      <c r="R110" s="10" t="n"/>
      <c r="S110" s="15">
        <f>IF(N110="","",IF(R110="Да","С материалами расследования",N110+'Справочники'!$B$19))</f>
        <v/>
      </c>
      <c r="T110" s="10" t="n"/>
    </row>
    <row r="111">
      <c r="A111" s="10" t="n"/>
      <c r="B111" s="11" t="n"/>
      <c r="C111" s="11" t="n"/>
      <c r="D111" s="10" t="n"/>
      <c r="E111" s="10" t="n"/>
      <c r="F111" s="10" t="n"/>
      <c r="G111" s="10" t="n"/>
      <c r="H111" s="10" t="n"/>
      <c r="I111" s="12" t="n"/>
      <c r="J111" s="10" t="n"/>
      <c r="K111" s="10" t="n"/>
      <c r="L111" s="11" t="n"/>
      <c r="M111" s="11" t="n"/>
      <c r="N111" s="11" t="n"/>
      <c r="O111" s="10" t="n"/>
      <c r="P111" s="13">
        <f>IF(B111="","",IF(N111&lt;&gt;"","Закрыт",IF(AND(C111="",M111=""),"Нет срока",IF(TODAY()&gt;IF(M111&lt;&gt;"",M111,C111),"Просрочен",IF(M111&lt;&gt;"","Продлён","Открыт")))))</f>
        <v/>
      </c>
      <c r="Q111" s="14">
        <f>IF(OR(B111="",N111&lt;&gt;"",AND(C111="",M111="")),"",IF(M111&lt;&gt;"",M111,C111)-TODAY())</f>
        <v/>
      </c>
      <c r="R111" s="10" t="n"/>
      <c r="S111" s="15">
        <f>IF(N111="","",IF(R111="Да","С материалами расследования",N111+'Справочники'!$B$19))</f>
        <v/>
      </c>
      <c r="T111" s="10" t="n"/>
    </row>
    <row r="112">
      <c r="A112" s="10" t="n"/>
      <c r="B112" s="11" t="n"/>
      <c r="C112" s="11" t="n"/>
      <c r="D112" s="10" t="n"/>
      <c r="E112" s="10" t="n"/>
      <c r="F112" s="10" t="n"/>
      <c r="G112" s="10" t="n"/>
      <c r="H112" s="10" t="n"/>
      <c r="I112" s="12" t="n"/>
      <c r="J112" s="10" t="n"/>
      <c r="K112" s="10" t="n"/>
      <c r="L112" s="11" t="n"/>
      <c r="M112" s="11" t="n"/>
      <c r="N112" s="11" t="n"/>
      <c r="O112" s="10" t="n"/>
      <c r="P112" s="13">
        <f>IF(B112="","",IF(N112&lt;&gt;"","Закрыт",IF(AND(C112="",M112=""),"Нет срока",IF(TODAY()&gt;IF(M112&lt;&gt;"",M112,C112),"Просрочен",IF(M112&lt;&gt;"","Продлён","Открыт")))))</f>
        <v/>
      </c>
      <c r="Q112" s="14">
        <f>IF(OR(B112="",N112&lt;&gt;"",AND(C112="",M112="")),"",IF(M112&lt;&gt;"",M112,C112)-TODAY())</f>
        <v/>
      </c>
      <c r="R112" s="10" t="n"/>
      <c r="S112" s="15">
        <f>IF(N112="","",IF(R112="Да","С материалами расследования",N112+'Справочники'!$B$19))</f>
        <v/>
      </c>
      <c r="T112" s="10" t="n"/>
    </row>
    <row r="113">
      <c r="A113" s="10" t="n"/>
      <c r="B113" s="11" t="n"/>
      <c r="C113" s="11" t="n"/>
      <c r="D113" s="10" t="n"/>
      <c r="E113" s="10" t="n"/>
      <c r="F113" s="10" t="n"/>
      <c r="G113" s="10" t="n"/>
      <c r="H113" s="10" t="n"/>
      <c r="I113" s="12" t="n"/>
      <c r="J113" s="10" t="n"/>
      <c r="K113" s="10" t="n"/>
      <c r="L113" s="11" t="n"/>
      <c r="M113" s="11" t="n"/>
      <c r="N113" s="11" t="n"/>
      <c r="O113" s="10" t="n"/>
      <c r="P113" s="13">
        <f>IF(B113="","",IF(N113&lt;&gt;"","Закрыт",IF(AND(C113="",M113=""),"Нет срока",IF(TODAY()&gt;IF(M113&lt;&gt;"",M113,C113),"Просрочен",IF(M113&lt;&gt;"","Продлён","Открыт")))))</f>
        <v/>
      </c>
      <c r="Q113" s="14">
        <f>IF(OR(B113="",N113&lt;&gt;"",AND(C113="",M113="")),"",IF(M113&lt;&gt;"",M113,C113)-TODAY())</f>
        <v/>
      </c>
      <c r="R113" s="10" t="n"/>
      <c r="S113" s="15">
        <f>IF(N113="","",IF(R113="Да","С материалами расследования",N113+'Справочники'!$B$19))</f>
        <v/>
      </c>
      <c r="T113" s="10" t="n"/>
    </row>
    <row r="114">
      <c r="A114" s="10" t="n"/>
      <c r="B114" s="11" t="n"/>
      <c r="C114" s="11" t="n"/>
      <c r="D114" s="10" t="n"/>
      <c r="E114" s="10" t="n"/>
      <c r="F114" s="10" t="n"/>
      <c r="G114" s="10" t="n"/>
      <c r="H114" s="10" t="n"/>
      <c r="I114" s="12" t="n"/>
      <c r="J114" s="10" t="n"/>
      <c r="K114" s="10" t="n"/>
      <c r="L114" s="11" t="n"/>
      <c r="M114" s="11" t="n"/>
      <c r="N114" s="11" t="n"/>
      <c r="O114" s="10" t="n"/>
      <c r="P114" s="13">
        <f>IF(B114="","",IF(N114&lt;&gt;"","Закрыт",IF(AND(C114="",M114=""),"Нет срока",IF(TODAY()&gt;IF(M114&lt;&gt;"",M114,C114),"Просрочен",IF(M114&lt;&gt;"","Продлён","Открыт")))))</f>
        <v/>
      </c>
      <c r="Q114" s="14">
        <f>IF(OR(B114="",N114&lt;&gt;"",AND(C114="",M114="")),"",IF(M114&lt;&gt;"",M114,C114)-TODAY())</f>
        <v/>
      </c>
      <c r="R114" s="10" t="n"/>
      <c r="S114" s="15">
        <f>IF(N114="","",IF(R114="Да","С материалами расследования",N114+'Справочники'!$B$19))</f>
        <v/>
      </c>
      <c r="T114" s="10" t="n"/>
    </row>
    <row r="115">
      <c r="A115" s="10" t="n"/>
      <c r="B115" s="11" t="n"/>
      <c r="C115" s="11" t="n"/>
      <c r="D115" s="10" t="n"/>
      <c r="E115" s="10" t="n"/>
      <c r="F115" s="10" t="n"/>
      <c r="G115" s="10" t="n"/>
      <c r="H115" s="10" t="n"/>
      <c r="I115" s="12" t="n"/>
      <c r="J115" s="10" t="n"/>
      <c r="K115" s="10" t="n"/>
      <c r="L115" s="11" t="n"/>
      <c r="M115" s="11" t="n"/>
      <c r="N115" s="11" t="n"/>
      <c r="O115" s="10" t="n"/>
      <c r="P115" s="13">
        <f>IF(B115="","",IF(N115&lt;&gt;"","Закрыт",IF(AND(C115="",M115=""),"Нет срока",IF(TODAY()&gt;IF(M115&lt;&gt;"",M115,C115),"Просрочен",IF(M115&lt;&gt;"","Продлён","Открыт")))))</f>
        <v/>
      </c>
      <c r="Q115" s="14">
        <f>IF(OR(B115="",N115&lt;&gt;"",AND(C115="",M115="")),"",IF(M115&lt;&gt;"",M115,C115)-TODAY())</f>
        <v/>
      </c>
      <c r="R115" s="10" t="n"/>
      <c r="S115" s="15">
        <f>IF(N115="","",IF(R115="Да","С материалами расследования",N115+'Справочники'!$B$19))</f>
        <v/>
      </c>
      <c r="T115" s="10" t="n"/>
    </row>
    <row r="116">
      <c r="A116" s="10" t="n"/>
      <c r="B116" s="11" t="n"/>
      <c r="C116" s="11" t="n"/>
      <c r="D116" s="10" t="n"/>
      <c r="E116" s="10" t="n"/>
      <c r="F116" s="10" t="n"/>
      <c r="G116" s="10" t="n"/>
      <c r="H116" s="10" t="n"/>
      <c r="I116" s="12" t="n"/>
      <c r="J116" s="10" t="n"/>
      <c r="K116" s="10" t="n"/>
      <c r="L116" s="11" t="n"/>
      <c r="M116" s="11" t="n"/>
      <c r="N116" s="11" t="n"/>
      <c r="O116" s="10" t="n"/>
      <c r="P116" s="13">
        <f>IF(B116="","",IF(N116&lt;&gt;"","Закрыт",IF(AND(C116="",M116=""),"Нет срока",IF(TODAY()&gt;IF(M116&lt;&gt;"",M116,C116),"Просрочен",IF(M116&lt;&gt;"","Продлён","Открыт")))))</f>
        <v/>
      </c>
      <c r="Q116" s="14">
        <f>IF(OR(B116="",N116&lt;&gt;"",AND(C116="",M116="")),"",IF(M116&lt;&gt;"",M116,C116)-TODAY())</f>
        <v/>
      </c>
      <c r="R116" s="10" t="n"/>
      <c r="S116" s="15">
        <f>IF(N116="","",IF(R116="Да","С материалами расследования",N116+'Справочники'!$B$19))</f>
        <v/>
      </c>
      <c r="T116" s="10" t="n"/>
    </row>
    <row r="117">
      <c r="A117" s="10" t="n"/>
      <c r="B117" s="11" t="n"/>
      <c r="C117" s="11" t="n"/>
      <c r="D117" s="10" t="n"/>
      <c r="E117" s="10" t="n"/>
      <c r="F117" s="10" t="n"/>
      <c r="G117" s="10" t="n"/>
      <c r="H117" s="10" t="n"/>
      <c r="I117" s="12" t="n"/>
      <c r="J117" s="10" t="n"/>
      <c r="K117" s="10" t="n"/>
      <c r="L117" s="11" t="n"/>
      <c r="M117" s="11" t="n"/>
      <c r="N117" s="11" t="n"/>
      <c r="O117" s="10" t="n"/>
      <c r="P117" s="13">
        <f>IF(B117="","",IF(N117&lt;&gt;"","Закрыт",IF(AND(C117="",M117=""),"Нет срока",IF(TODAY()&gt;IF(M117&lt;&gt;"",M117,C117),"Просрочен",IF(M117&lt;&gt;"","Продлён","Открыт")))))</f>
        <v/>
      </c>
      <c r="Q117" s="14">
        <f>IF(OR(B117="",N117&lt;&gt;"",AND(C117="",M117="")),"",IF(M117&lt;&gt;"",M117,C117)-TODAY())</f>
        <v/>
      </c>
      <c r="R117" s="10" t="n"/>
      <c r="S117" s="15">
        <f>IF(N117="","",IF(R117="Да","С материалами расследования",N117+'Справочники'!$B$19))</f>
        <v/>
      </c>
      <c r="T117" s="10" t="n"/>
    </row>
    <row r="118">
      <c r="A118" s="10" t="n"/>
      <c r="B118" s="11" t="n"/>
      <c r="C118" s="11" t="n"/>
      <c r="D118" s="10" t="n"/>
      <c r="E118" s="10" t="n"/>
      <c r="F118" s="10" t="n"/>
      <c r="G118" s="10" t="n"/>
      <c r="H118" s="10" t="n"/>
      <c r="I118" s="12" t="n"/>
      <c r="J118" s="10" t="n"/>
      <c r="K118" s="10" t="n"/>
      <c r="L118" s="11" t="n"/>
      <c r="M118" s="11" t="n"/>
      <c r="N118" s="11" t="n"/>
      <c r="O118" s="10" t="n"/>
      <c r="P118" s="13">
        <f>IF(B118="","",IF(N118&lt;&gt;"","Закрыт",IF(AND(C118="",M118=""),"Нет срока",IF(TODAY()&gt;IF(M118&lt;&gt;"",M118,C118),"Просрочен",IF(M118&lt;&gt;"","Продлён","Открыт")))))</f>
        <v/>
      </c>
      <c r="Q118" s="14">
        <f>IF(OR(B118="",N118&lt;&gt;"",AND(C118="",M118="")),"",IF(M118&lt;&gt;"",M118,C118)-TODAY())</f>
        <v/>
      </c>
      <c r="R118" s="10" t="n"/>
      <c r="S118" s="15">
        <f>IF(N118="","",IF(R118="Да","С материалами расследования",N118+'Справочники'!$B$19))</f>
        <v/>
      </c>
      <c r="T118" s="10" t="n"/>
    </row>
    <row r="119">
      <c r="A119" s="10" t="n"/>
      <c r="B119" s="11" t="n"/>
      <c r="C119" s="11" t="n"/>
      <c r="D119" s="10" t="n"/>
      <c r="E119" s="10" t="n"/>
      <c r="F119" s="10" t="n"/>
      <c r="G119" s="10" t="n"/>
      <c r="H119" s="10" t="n"/>
      <c r="I119" s="12" t="n"/>
      <c r="J119" s="10" t="n"/>
      <c r="K119" s="10" t="n"/>
      <c r="L119" s="11" t="n"/>
      <c r="M119" s="11" t="n"/>
      <c r="N119" s="11" t="n"/>
      <c r="O119" s="10" t="n"/>
      <c r="P119" s="13">
        <f>IF(B119="","",IF(N119&lt;&gt;"","Закрыт",IF(AND(C119="",M119=""),"Нет срока",IF(TODAY()&gt;IF(M119&lt;&gt;"",M119,C119),"Просрочен",IF(M119&lt;&gt;"","Продлён","Открыт")))))</f>
        <v/>
      </c>
      <c r="Q119" s="14">
        <f>IF(OR(B119="",N119&lt;&gt;"",AND(C119="",M119="")),"",IF(M119&lt;&gt;"",M119,C119)-TODAY())</f>
        <v/>
      </c>
      <c r="R119" s="10" t="n"/>
      <c r="S119" s="15">
        <f>IF(N119="","",IF(R119="Да","С материалами расследования",N119+'Справочники'!$B$19))</f>
        <v/>
      </c>
      <c r="T119" s="10" t="n"/>
    </row>
    <row r="120">
      <c r="A120" s="10" t="n"/>
      <c r="B120" s="11" t="n"/>
      <c r="C120" s="11" t="n"/>
      <c r="D120" s="10" t="n"/>
      <c r="E120" s="10" t="n"/>
      <c r="F120" s="10" t="n"/>
      <c r="G120" s="10" t="n"/>
      <c r="H120" s="10" t="n"/>
      <c r="I120" s="12" t="n"/>
      <c r="J120" s="10" t="n"/>
      <c r="K120" s="10" t="n"/>
      <c r="L120" s="11" t="n"/>
      <c r="M120" s="11" t="n"/>
      <c r="N120" s="11" t="n"/>
      <c r="O120" s="10" t="n"/>
      <c r="P120" s="13">
        <f>IF(B120="","",IF(N120&lt;&gt;"","Закрыт",IF(AND(C120="",M120=""),"Нет срока",IF(TODAY()&gt;IF(M120&lt;&gt;"",M120,C120),"Просрочен",IF(M120&lt;&gt;"","Продлён","Открыт")))))</f>
        <v/>
      </c>
      <c r="Q120" s="14">
        <f>IF(OR(B120="",N120&lt;&gt;"",AND(C120="",M120="")),"",IF(M120&lt;&gt;"",M120,C120)-TODAY())</f>
        <v/>
      </c>
      <c r="R120" s="10" t="n"/>
      <c r="S120" s="15">
        <f>IF(N120="","",IF(R120="Да","С материалами расследования",N120+'Справочники'!$B$19))</f>
        <v/>
      </c>
      <c r="T120" s="10" t="n"/>
    </row>
    <row r="121">
      <c r="A121" s="10" t="n"/>
      <c r="B121" s="11" t="n"/>
      <c r="C121" s="11" t="n"/>
      <c r="D121" s="10" t="n"/>
      <c r="E121" s="10" t="n"/>
      <c r="F121" s="10" t="n"/>
      <c r="G121" s="10" t="n"/>
      <c r="H121" s="10" t="n"/>
      <c r="I121" s="12" t="n"/>
      <c r="J121" s="10" t="n"/>
      <c r="K121" s="10" t="n"/>
      <c r="L121" s="11" t="n"/>
      <c r="M121" s="11" t="n"/>
      <c r="N121" s="11" t="n"/>
      <c r="O121" s="10" t="n"/>
      <c r="P121" s="13">
        <f>IF(B121="","",IF(N121&lt;&gt;"","Закрыт",IF(AND(C121="",M121=""),"Нет срока",IF(TODAY()&gt;IF(M121&lt;&gt;"",M121,C121),"Просрочен",IF(M121&lt;&gt;"","Продлён","Открыт")))))</f>
        <v/>
      </c>
      <c r="Q121" s="14">
        <f>IF(OR(B121="",N121&lt;&gt;"",AND(C121="",M121="")),"",IF(M121&lt;&gt;"",M121,C121)-TODAY())</f>
        <v/>
      </c>
      <c r="R121" s="10" t="n"/>
      <c r="S121" s="15">
        <f>IF(N121="","",IF(R121="Да","С материалами расследования",N121+'Справочники'!$B$19))</f>
        <v/>
      </c>
      <c r="T121" s="10" t="n"/>
    </row>
    <row r="122">
      <c r="A122" s="10" t="n"/>
      <c r="B122" s="11" t="n"/>
      <c r="C122" s="11" t="n"/>
      <c r="D122" s="10" t="n"/>
      <c r="E122" s="10" t="n"/>
      <c r="F122" s="10" t="n"/>
      <c r="G122" s="10" t="n"/>
      <c r="H122" s="10" t="n"/>
      <c r="I122" s="12" t="n"/>
      <c r="J122" s="10" t="n"/>
      <c r="K122" s="10" t="n"/>
      <c r="L122" s="11" t="n"/>
      <c r="M122" s="11" t="n"/>
      <c r="N122" s="11" t="n"/>
      <c r="O122" s="10" t="n"/>
      <c r="P122" s="13">
        <f>IF(B122="","",IF(N122&lt;&gt;"","Закрыт",IF(AND(C122="",M122=""),"Нет срока",IF(TODAY()&gt;IF(M122&lt;&gt;"",M122,C122),"Просрочен",IF(M122&lt;&gt;"","Продлён","Открыт")))))</f>
        <v/>
      </c>
      <c r="Q122" s="14">
        <f>IF(OR(B122="",N122&lt;&gt;"",AND(C122="",M122="")),"",IF(M122&lt;&gt;"",M122,C122)-TODAY())</f>
        <v/>
      </c>
      <c r="R122" s="10" t="n"/>
      <c r="S122" s="15">
        <f>IF(N122="","",IF(R122="Да","С материалами расследования",N122+'Справочники'!$B$19))</f>
        <v/>
      </c>
      <c r="T122" s="10" t="n"/>
    </row>
    <row r="123">
      <c r="A123" s="10" t="n"/>
      <c r="B123" s="11" t="n"/>
      <c r="C123" s="11" t="n"/>
      <c r="D123" s="10" t="n"/>
      <c r="E123" s="10" t="n"/>
      <c r="F123" s="10" t="n"/>
      <c r="G123" s="10" t="n"/>
      <c r="H123" s="10" t="n"/>
      <c r="I123" s="12" t="n"/>
      <c r="J123" s="10" t="n"/>
      <c r="K123" s="10" t="n"/>
      <c r="L123" s="11" t="n"/>
      <c r="M123" s="11" t="n"/>
      <c r="N123" s="11" t="n"/>
      <c r="O123" s="10" t="n"/>
      <c r="P123" s="13">
        <f>IF(B123="","",IF(N123&lt;&gt;"","Закрыт",IF(AND(C123="",M123=""),"Нет срока",IF(TODAY()&gt;IF(M123&lt;&gt;"",M123,C123),"Просрочен",IF(M123&lt;&gt;"","Продлён","Открыт")))))</f>
        <v/>
      </c>
      <c r="Q123" s="14">
        <f>IF(OR(B123="",N123&lt;&gt;"",AND(C123="",M123="")),"",IF(M123&lt;&gt;"",M123,C123)-TODAY())</f>
        <v/>
      </c>
      <c r="R123" s="10" t="n"/>
      <c r="S123" s="15">
        <f>IF(N123="","",IF(R123="Да","С материалами расследования",N123+'Справочники'!$B$19))</f>
        <v/>
      </c>
      <c r="T123" s="10" t="n"/>
    </row>
    <row r="124">
      <c r="A124" s="10" t="n"/>
      <c r="B124" s="11" t="n"/>
      <c r="C124" s="11" t="n"/>
      <c r="D124" s="10" t="n"/>
      <c r="E124" s="10" t="n"/>
      <c r="F124" s="10" t="n"/>
      <c r="G124" s="10" t="n"/>
      <c r="H124" s="10" t="n"/>
      <c r="I124" s="12" t="n"/>
      <c r="J124" s="10" t="n"/>
      <c r="K124" s="10" t="n"/>
      <c r="L124" s="11" t="n"/>
      <c r="M124" s="11" t="n"/>
      <c r="N124" s="11" t="n"/>
      <c r="O124" s="10" t="n"/>
      <c r="P124" s="13">
        <f>IF(B124="","",IF(N124&lt;&gt;"","Закрыт",IF(AND(C124="",M124=""),"Нет срока",IF(TODAY()&gt;IF(M124&lt;&gt;"",M124,C124),"Просрочен",IF(M124&lt;&gt;"","Продлён","Открыт")))))</f>
        <v/>
      </c>
      <c r="Q124" s="14">
        <f>IF(OR(B124="",N124&lt;&gt;"",AND(C124="",M124="")),"",IF(M124&lt;&gt;"",M124,C124)-TODAY())</f>
        <v/>
      </c>
      <c r="R124" s="10" t="n"/>
      <c r="S124" s="15">
        <f>IF(N124="","",IF(R124="Да","С материалами расследования",N124+'Справочники'!$B$19))</f>
        <v/>
      </c>
      <c r="T124" s="10" t="n"/>
    </row>
    <row r="125">
      <c r="A125" s="10" t="n"/>
      <c r="B125" s="11" t="n"/>
      <c r="C125" s="11" t="n"/>
      <c r="D125" s="10" t="n"/>
      <c r="E125" s="10" t="n"/>
      <c r="F125" s="10" t="n"/>
      <c r="G125" s="10" t="n"/>
      <c r="H125" s="10" t="n"/>
      <c r="I125" s="12" t="n"/>
      <c r="J125" s="10" t="n"/>
      <c r="K125" s="10" t="n"/>
      <c r="L125" s="11" t="n"/>
      <c r="M125" s="11" t="n"/>
      <c r="N125" s="11" t="n"/>
      <c r="O125" s="10" t="n"/>
      <c r="P125" s="13">
        <f>IF(B125="","",IF(N125&lt;&gt;"","Закрыт",IF(AND(C125="",M125=""),"Нет срока",IF(TODAY()&gt;IF(M125&lt;&gt;"",M125,C125),"Просрочен",IF(M125&lt;&gt;"","Продлён","Открыт")))))</f>
        <v/>
      </c>
      <c r="Q125" s="14">
        <f>IF(OR(B125="",N125&lt;&gt;"",AND(C125="",M125="")),"",IF(M125&lt;&gt;"",M125,C125)-TODAY())</f>
        <v/>
      </c>
      <c r="R125" s="10" t="n"/>
      <c r="S125" s="15">
        <f>IF(N125="","",IF(R125="Да","С материалами расследования",N125+'Справочники'!$B$19))</f>
        <v/>
      </c>
      <c r="T125" s="10" t="n"/>
    </row>
    <row r="126">
      <c r="A126" s="10" t="n"/>
      <c r="B126" s="11" t="n"/>
      <c r="C126" s="11" t="n"/>
      <c r="D126" s="10" t="n"/>
      <c r="E126" s="10" t="n"/>
      <c r="F126" s="10" t="n"/>
      <c r="G126" s="10" t="n"/>
      <c r="H126" s="10" t="n"/>
      <c r="I126" s="12" t="n"/>
      <c r="J126" s="10" t="n"/>
      <c r="K126" s="10" t="n"/>
      <c r="L126" s="11" t="n"/>
      <c r="M126" s="11" t="n"/>
      <c r="N126" s="11" t="n"/>
      <c r="O126" s="10" t="n"/>
      <c r="P126" s="13">
        <f>IF(B126="","",IF(N126&lt;&gt;"","Закрыт",IF(AND(C126="",M126=""),"Нет срока",IF(TODAY()&gt;IF(M126&lt;&gt;"",M126,C126),"Просрочен",IF(M126&lt;&gt;"","Продлён","Открыт")))))</f>
        <v/>
      </c>
      <c r="Q126" s="14">
        <f>IF(OR(B126="",N126&lt;&gt;"",AND(C126="",M126="")),"",IF(M126&lt;&gt;"",M126,C126)-TODAY())</f>
        <v/>
      </c>
      <c r="R126" s="10" t="n"/>
      <c r="S126" s="15">
        <f>IF(N126="","",IF(R126="Да","С материалами расследования",N126+'Справочники'!$B$19))</f>
        <v/>
      </c>
      <c r="T126" s="10" t="n"/>
    </row>
    <row r="127">
      <c r="A127" s="10" t="n"/>
      <c r="B127" s="11" t="n"/>
      <c r="C127" s="11" t="n"/>
      <c r="D127" s="10" t="n"/>
      <c r="E127" s="10" t="n"/>
      <c r="F127" s="10" t="n"/>
      <c r="G127" s="10" t="n"/>
      <c r="H127" s="10" t="n"/>
      <c r="I127" s="12" t="n"/>
      <c r="J127" s="10" t="n"/>
      <c r="K127" s="10" t="n"/>
      <c r="L127" s="11" t="n"/>
      <c r="M127" s="11" t="n"/>
      <c r="N127" s="11" t="n"/>
      <c r="O127" s="10" t="n"/>
      <c r="P127" s="13">
        <f>IF(B127="","",IF(N127&lt;&gt;"","Закрыт",IF(AND(C127="",M127=""),"Нет срока",IF(TODAY()&gt;IF(M127&lt;&gt;"",M127,C127),"Просрочен",IF(M127&lt;&gt;"","Продлён","Открыт")))))</f>
        <v/>
      </c>
      <c r="Q127" s="14">
        <f>IF(OR(B127="",N127&lt;&gt;"",AND(C127="",M127="")),"",IF(M127&lt;&gt;"",M127,C127)-TODAY())</f>
        <v/>
      </c>
      <c r="R127" s="10" t="n"/>
      <c r="S127" s="15">
        <f>IF(N127="","",IF(R127="Да","С материалами расследования",N127+'Справочники'!$B$19))</f>
        <v/>
      </c>
      <c r="T127" s="10" t="n"/>
    </row>
    <row r="128">
      <c r="A128" s="10" t="n"/>
      <c r="B128" s="11" t="n"/>
      <c r="C128" s="11" t="n"/>
      <c r="D128" s="10" t="n"/>
      <c r="E128" s="10" t="n"/>
      <c r="F128" s="10" t="n"/>
      <c r="G128" s="10" t="n"/>
      <c r="H128" s="10" t="n"/>
      <c r="I128" s="12" t="n"/>
      <c r="J128" s="10" t="n"/>
      <c r="K128" s="10" t="n"/>
      <c r="L128" s="11" t="n"/>
      <c r="M128" s="11" t="n"/>
      <c r="N128" s="11" t="n"/>
      <c r="O128" s="10" t="n"/>
      <c r="P128" s="13">
        <f>IF(B128="","",IF(N128&lt;&gt;"","Закрыт",IF(AND(C128="",M128=""),"Нет срока",IF(TODAY()&gt;IF(M128&lt;&gt;"",M128,C128),"Просрочен",IF(M128&lt;&gt;"","Продлён","Открыт")))))</f>
        <v/>
      </c>
      <c r="Q128" s="14">
        <f>IF(OR(B128="",N128&lt;&gt;"",AND(C128="",M128="")),"",IF(M128&lt;&gt;"",M128,C128)-TODAY())</f>
        <v/>
      </c>
      <c r="R128" s="10" t="n"/>
      <c r="S128" s="15">
        <f>IF(N128="","",IF(R128="Да","С материалами расследования",N128+'Справочники'!$B$19))</f>
        <v/>
      </c>
      <c r="T128" s="10" t="n"/>
    </row>
    <row r="129">
      <c r="A129" s="10" t="n"/>
      <c r="B129" s="11" t="n"/>
      <c r="C129" s="11" t="n"/>
      <c r="D129" s="10" t="n"/>
      <c r="E129" s="10" t="n"/>
      <c r="F129" s="10" t="n"/>
      <c r="G129" s="10" t="n"/>
      <c r="H129" s="10" t="n"/>
      <c r="I129" s="12" t="n"/>
      <c r="J129" s="10" t="n"/>
      <c r="K129" s="10" t="n"/>
      <c r="L129" s="11" t="n"/>
      <c r="M129" s="11" t="n"/>
      <c r="N129" s="11" t="n"/>
      <c r="O129" s="10" t="n"/>
      <c r="P129" s="13">
        <f>IF(B129="","",IF(N129&lt;&gt;"","Закрыт",IF(AND(C129="",M129=""),"Нет срока",IF(TODAY()&gt;IF(M129&lt;&gt;"",M129,C129),"Просрочен",IF(M129&lt;&gt;"","Продлён","Открыт")))))</f>
        <v/>
      </c>
      <c r="Q129" s="14">
        <f>IF(OR(B129="",N129&lt;&gt;"",AND(C129="",M129="")),"",IF(M129&lt;&gt;"",M129,C129)-TODAY())</f>
        <v/>
      </c>
      <c r="R129" s="10" t="n"/>
      <c r="S129" s="15">
        <f>IF(N129="","",IF(R129="Да","С материалами расследования",N129+'Справочники'!$B$19))</f>
        <v/>
      </c>
      <c r="T129" s="10" t="n"/>
    </row>
    <row r="130">
      <c r="A130" s="10" t="n"/>
      <c r="B130" s="11" t="n"/>
      <c r="C130" s="11" t="n"/>
      <c r="D130" s="10" t="n"/>
      <c r="E130" s="10" t="n"/>
      <c r="F130" s="10" t="n"/>
      <c r="G130" s="10" t="n"/>
      <c r="H130" s="10" t="n"/>
      <c r="I130" s="12" t="n"/>
      <c r="J130" s="10" t="n"/>
      <c r="K130" s="10" t="n"/>
      <c r="L130" s="11" t="n"/>
      <c r="M130" s="11" t="n"/>
      <c r="N130" s="11" t="n"/>
      <c r="O130" s="10" t="n"/>
      <c r="P130" s="13">
        <f>IF(B130="","",IF(N130&lt;&gt;"","Закрыт",IF(AND(C130="",M130=""),"Нет срока",IF(TODAY()&gt;IF(M130&lt;&gt;"",M130,C130),"Просрочен",IF(M130&lt;&gt;"","Продлён","Открыт")))))</f>
        <v/>
      </c>
      <c r="Q130" s="14">
        <f>IF(OR(B130="",N130&lt;&gt;"",AND(C130="",M130="")),"",IF(M130&lt;&gt;"",M130,C130)-TODAY())</f>
        <v/>
      </c>
      <c r="R130" s="10" t="n"/>
      <c r="S130" s="15">
        <f>IF(N130="","",IF(R130="Да","С материалами расследования",N130+'Справочники'!$B$19))</f>
        <v/>
      </c>
      <c r="T130" s="10" t="n"/>
    </row>
    <row r="131">
      <c r="A131" s="10" t="n"/>
      <c r="B131" s="11" t="n"/>
      <c r="C131" s="11" t="n"/>
      <c r="D131" s="10" t="n"/>
      <c r="E131" s="10" t="n"/>
      <c r="F131" s="10" t="n"/>
      <c r="G131" s="10" t="n"/>
      <c r="H131" s="10" t="n"/>
      <c r="I131" s="12" t="n"/>
      <c r="J131" s="10" t="n"/>
      <c r="K131" s="10" t="n"/>
      <c r="L131" s="11" t="n"/>
      <c r="M131" s="11" t="n"/>
      <c r="N131" s="11" t="n"/>
      <c r="O131" s="10" t="n"/>
      <c r="P131" s="13">
        <f>IF(B131="","",IF(N131&lt;&gt;"","Закрыт",IF(AND(C131="",M131=""),"Нет срока",IF(TODAY()&gt;IF(M131&lt;&gt;"",M131,C131),"Просрочен",IF(M131&lt;&gt;"","Продлён","Открыт")))))</f>
        <v/>
      </c>
      <c r="Q131" s="14">
        <f>IF(OR(B131="",N131&lt;&gt;"",AND(C131="",M131="")),"",IF(M131&lt;&gt;"",M131,C131)-TODAY())</f>
        <v/>
      </c>
      <c r="R131" s="10" t="n"/>
      <c r="S131" s="15">
        <f>IF(N131="","",IF(R131="Да","С материалами расследования",N131+'Справочники'!$B$19))</f>
        <v/>
      </c>
      <c r="T131" s="10" t="n"/>
    </row>
    <row r="132">
      <c r="A132" s="10" t="n"/>
      <c r="B132" s="11" t="n"/>
      <c r="C132" s="11" t="n"/>
      <c r="D132" s="10" t="n"/>
      <c r="E132" s="10" t="n"/>
      <c r="F132" s="10" t="n"/>
      <c r="G132" s="10" t="n"/>
      <c r="H132" s="10" t="n"/>
      <c r="I132" s="12" t="n"/>
      <c r="J132" s="10" t="n"/>
      <c r="K132" s="10" t="n"/>
      <c r="L132" s="11" t="n"/>
      <c r="M132" s="11" t="n"/>
      <c r="N132" s="11" t="n"/>
      <c r="O132" s="10" t="n"/>
      <c r="P132" s="13">
        <f>IF(B132="","",IF(N132&lt;&gt;"","Закрыт",IF(AND(C132="",M132=""),"Нет срока",IF(TODAY()&gt;IF(M132&lt;&gt;"",M132,C132),"Просрочен",IF(M132&lt;&gt;"","Продлён","Открыт")))))</f>
        <v/>
      </c>
      <c r="Q132" s="14">
        <f>IF(OR(B132="",N132&lt;&gt;"",AND(C132="",M132="")),"",IF(M132&lt;&gt;"",M132,C132)-TODAY())</f>
        <v/>
      </c>
      <c r="R132" s="10" t="n"/>
      <c r="S132" s="15">
        <f>IF(N132="","",IF(R132="Да","С материалами расследования",N132+'Справочники'!$B$19))</f>
        <v/>
      </c>
      <c r="T132" s="10" t="n"/>
    </row>
    <row r="133">
      <c r="A133" s="10" t="n"/>
      <c r="B133" s="11" t="n"/>
      <c r="C133" s="11" t="n"/>
      <c r="D133" s="10" t="n"/>
      <c r="E133" s="10" t="n"/>
      <c r="F133" s="10" t="n"/>
      <c r="G133" s="10" t="n"/>
      <c r="H133" s="10" t="n"/>
      <c r="I133" s="12" t="n"/>
      <c r="J133" s="10" t="n"/>
      <c r="K133" s="10" t="n"/>
      <c r="L133" s="11" t="n"/>
      <c r="M133" s="11" t="n"/>
      <c r="N133" s="11" t="n"/>
      <c r="O133" s="10" t="n"/>
      <c r="P133" s="13">
        <f>IF(B133="","",IF(N133&lt;&gt;"","Закрыт",IF(AND(C133="",M133=""),"Нет срока",IF(TODAY()&gt;IF(M133&lt;&gt;"",M133,C133),"Просрочен",IF(M133&lt;&gt;"","Продлён","Открыт")))))</f>
        <v/>
      </c>
      <c r="Q133" s="14">
        <f>IF(OR(B133="",N133&lt;&gt;"",AND(C133="",M133="")),"",IF(M133&lt;&gt;"",M133,C133)-TODAY())</f>
        <v/>
      </c>
      <c r="R133" s="10" t="n"/>
      <c r="S133" s="15">
        <f>IF(N133="","",IF(R133="Да","С материалами расследования",N133+'Справочники'!$B$19))</f>
        <v/>
      </c>
      <c r="T133" s="10" t="n"/>
    </row>
    <row r="134">
      <c r="A134" s="10" t="n"/>
      <c r="B134" s="11" t="n"/>
      <c r="C134" s="11" t="n"/>
      <c r="D134" s="10" t="n"/>
      <c r="E134" s="10" t="n"/>
      <c r="F134" s="10" t="n"/>
      <c r="G134" s="10" t="n"/>
      <c r="H134" s="10" t="n"/>
      <c r="I134" s="12" t="n"/>
      <c r="J134" s="10" t="n"/>
      <c r="K134" s="10" t="n"/>
      <c r="L134" s="11" t="n"/>
      <c r="M134" s="11" t="n"/>
      <c r="N134" s="11" t="n"/>
      <c r="O134" s="10" t="n"/>
      <c r="P134" s="13">
        <f>IF(B134="","",IF(N134&lt;&gt;"","Закрыт",IF(AND(C134="",M134=""),"Нет срока",IF(TODAY()&gt;IF(M134&lt;&gt;"",M134,C134),"Просрочен",IF(M134&lt;&gt;"","Продлён","Открыт")))))</f>
        <v/>
      </c>
      <c r="Q134" s="14">
        <f>IF(OR(B134="",N134&lt;&gt;"",AND(C134="",M134="")),"",IF(M134&lt;&gt;"",M134,C134)-TODAY())</f>
        <v/>
      </c>
      <c r="R134" s="10" t="n"/>
      <c r="S134" s="15">
        <f>IF(N134="","",IF(R134="Да","С материалами расследования",N134+'Справочники'!$B$19))</f>
        <v/>
      </c>
      <c r="T134" s="10" t="n"/>
    </row>
    <row r="135">
      <c r="A135" s="10" t="n"/>
      <c r="B135" s="11" t="n"/>
      <c r="C135" s="11" t="n"/>
      <c r="D135" s="10" t="n"/>
      <c r="E135" s="10" t="n"/>
      <c r="F135" s="10" t="n"/>
      <c r="G135" s="10" t="n"/>
      <c r="H135" s="10" t="n"/>
      <c r="I135" s="12" t="n"/>
      <c r="J135" s="10" t="n"/>
      <c r="K135" s="10" t="n"/>
      <c r="L135" s="11" t="n"/>
      <c r="M135" s="11" t="n"/>
      <c r="N135" s="11" t="n"/>
      <c r="O135" s="10" t="n"/>
      <c r="P135" s="13">
        <f>IF(B135="","",IF(N135&lt;&gt;"","Закрыт",IF(AND(C135="",M135=""),"Нет срока",IF(TODAY()&gt;IF(M135&lt;&gt;"",M135,C135),"Просрочен",IF(M135&lt;&gt;"","Продлён","Открыт")))))</f>
        <v/>
      </c>
      <c r="Q135" s="14">
        <f>IF(OR(B135="",N135&lt;&gt;"",AND(C135="",M135="")),"",IF(M135&lt;&gt;"",M135,C135)-TODAY())</f>
        <v/>
      </c>
      <c r="R135" s="10" t="n"/>
      <c r="S135" s="15">
        <f>IF(N135="","",IF(R135="Да","С материалами расследования",N135+'Справочники'!$B$19))</f>
        <v/>
      </c>
      <c r="T135" s="10" t="n"/>
    </row>
    <row r="136">
      <c r="A136" s="10" t="n"/>
      <c r="B136" s="11" t="n"/>
      <c r="C136" s="11" t="n"/>
      <c r="D136" s="10" t="n"/>
      <c r="E136" s="10" t="n"/>
      <c r="F136" s="10" t="n"/>
      <c r="G136" s="10" t="n"/>
      <c r="H136" s="10" t="n"/>
      <c r="I136" s="12" t="n"/>
      <c r="J136" s="10" t="n"/>
      <c r="K136" s="10" t="n"/>
      <c r="L136" s="11" t="n"/>
      <c r="M136" s="11" t="n"/>
      <c r="N136" s="11" t="n"/>
      <c r="O136" s="10" t="n"/>
      <c r="P136" s="13">
        <f>IF(B136="","",IF(N136&lt;&gt;"","Закрыт",IF(AND(C136="",M136=""),"Нет срока",IF(TODAY()&gt;IF(M136&lt;&gt;"",M136,C136),"Просрочен",IF(M136&lt;&gt;"","Продлён","Открыт")))))</f>
        <v/>
      </c>
      <c r="Q136" s="14">
        <f>IF(OR(B136="",N136&lt;&gt;"",AND(C136="",M136="")),"",IF(M136&lt;&gt;"",M136,C136)-TODAY())</f>
        <v/>
      </c>
      <c r="R136" s="10" t="n"/>
      <c r="S136" s="15">
        <f>IF(N136="","",IF(R136="Да","С материалами расследования",N136+'Справочники'!$B$19))</f>
        <v/>
      </c>
      <c r="T136" s="10" t="n"/>
    </row>
    <row r="137">
      <c r="A137" s="10" t="n"/>
      <c r="B137" s="11" t="n"/>
      <c r="C137" s="11" t="n"/>
      <c r="D137" s="10" t="n"/>
      <c r="E137" s="10" t="n"/>
      <c r="F137" s="10" t="n"/>
      <c r="G137" s="10" t="n"/>
      <c r="H137" s="10" t="n"/>
      <c r="I137" s="12" t="n"/>
      <c r="J137" s="10" t="n"/>
      <c r="K137" s="10" t="n"/>
      <c r="L137" s="11" t="n"/>
      <c r="M137" s="11" t="n"/>
      <c r="N137" s="11" t="n"/>
      <c r="O137" s="10" t="n"/>
      <c r="P137" s="13">
        <f>IF(B137="","",IF(N137&lt;&gt;"","Закрыт",IF(AND(C137="",M137=""),"Нет срока",IF(TODAY()&gt;IF(M137&lt;&gt;"",M137,C137),"Просрочен",IF(M137&lt;&gt;"","Продлён","Открыт")))))</f>
        <v/>
      </c>
      <c r="Q137" s="14">
        <f>IF(OR(B137="",N137&lt;&gt;"",AND(C137="",M137="")),"",IF(M137&lt;&gt;"",M137,C137)-TODAY())</f>
        <v/>
      </c>
      <c r="R137" s="10" t="n"/>
      <c r="S137" s="15">
        <f>IF(N137="","",IF(R137="Да","С материалами расследования",N137+'Справочники'!$B$19))</f>
        <v/>
      </c>
      <c r="T137" s="10" t="n"/>
    </row>
    <row r="138">
      <c r="A138" s="10" t="n"/>
      <c r="B138" s="11" t="n"/>
      <c r="C138" s="11" t="n"/>
      <c r="D138" s="10" t="n"/>
      <c r="E138" s="10" t="n"/>
      <c r="F138" s="10" t="n"/>
      <c r="G138" s="10" t="n"/>
      <c r="H138" s="10" t="n"/>
      <c r="I138" s="12" t="n"/>
      <c r="J138" s="10" t="n"/>
      <c r="K138" s="10" t="n"/>
      <c r="L138" s="11" t="n"/>
      <c r="M138" s="11" t="n"/>
      <c r="N138" s="11" t="n"/>
      <c r="O138" s="10" t="n"/>
      <c r="P138" s="13">
        <f>IF(B138="","",IF(N138&lt;&gt;"","Закрыт",IF(AND(C138="",M138=""),"Нет срока",IF(TODAY()&gt;IF(M138&lt;&gt;"",M138,C138),"Просрочен",IF(M138&lt;&gt;"","Продлён","Открыт")))))</f>
        <v/>
      </c>
      <c r="Q138" s="14">
        <f>IF(OR(B138="",N138&lt;&gt;"",AND(C138="",M138="")),"",IF(M138&lt;&gt;"",M138,C138)-TODAY())</f>
        <v/>
      </c>
      <c r="R138" s="10" t="n"/>
      <c r="S138" s="15">
        <f>IF(N138="","",IF(R138="Да","С материалами расследования",N138+'Справочники'!$B$19))</f>
        <v/>
      </c>
      <c r="T138" s="10" t="n"/>
    </row>
    <row r="139">
      <c r="A139" s="10" t="n"/>
      <c r="B139" s="11" t="n"/>
      <c r="C139" s="11" t="n"/>
      <c r="D139" s="10" t="n"/>
      <c r="E139" s="10" t="n"/>
      <c r="F139" s="10" t="n"/>
      <c r="G139" s="10" t="n"/>
      <c r="H139" s="10" t="n"/>
      <c r="I139" s="12" t="n"/>
      <c r="J139" s="10" t="n"/>
      <c r="K139" s="10" t="n"/>
      <c r="L139" s="11" t="n"/>
      <c r="M139" s="11" t="n"/>
      <c r="N139" s="11" t="n"/>
      <c r="O139" s="10" t="n"/>
      <c r="P139" s="13">
        <f>IF(B139="","",IF(N139&lt;&gt;"","Закрыт",IF(AND(C139="",M139=""),"Нет срока",IF(TODAY()&gt;IF(M139&lt;&gt;"",M139,C139),"Просрочен",IF(M139&lt;&gt;"","Продлён","Открыт")))))</f>
        <v/>
      </c>
      <c r="Q139" s="14">
        <f>IF(OR(B139="",N139&lt;&gt;"",AND(C139="",M139="")),"",IF(M139&lt;&gt;"",M139,C139)-TODAY())</f>
        <v/>
      </c>
      <c r="R139" s="10" t="n"/>
      <c r="S139" s="15">
        <f>IF(N139="","",IF(R139="Да","С материалами расследования",N139+'Справочники'!$B$19))</f>
        <v/>
      </c>
      <c r="T139" s="10" t="n"/>
    </row>
    <row r="140">
      <c r="A140" s="10" t="n"/>
      <c r="B140" s="11" t="n"/>
      <c r="C140" s="11" t="n"/>
      <c r="D140" s="10" t="n"/>
      <c r="E140" s="10" t="n"/>
      <c r="F140" s="10" t="n"/>
      <c r="G140" s="10" t="n"/>
      <c r="H140" s="10" t="n"/>
      <c r="I140" s="12" t="n"/>
      <c r="J140" s="10" t="n"/>
      <c r="K140" s="10" t="n"/>
      <c r="L140" s="11" t="n"/>
      <c r="M140" s="11" t="n"/>
      <c r="N140" s="11" t="n"/>
      <c r="O140" s="10" t="n"/>
      <c r="P140" s="13">
        <f>IF(B140="","",IF(N140&lt;&gt;"","Закрыт",IF(AND(C140="",M140=""),"Нет срока",IF(TODAY()&gt;IF(M140&lt;&gt;"",M140,C140),"Просрочен",IF(M140&lt;&gt;"","Продлён","Открыт")))))</f>
        <v/>
      </c>
      <c r="Q140" s="14">
        <f>IF(OR(B140="",N140&lt;&gt;"",AND(C140="",M140="")),"",IF(M140&lt;&gt;"",M140,C140)-TODAY())</f>
        <v/>
      </c>
      <c r="R140" s="10" t="n"/>
      <c r="S140" s="15">
        <f>IF(N140="","",IF(R140="Да","С материалами расследования",N140+'Справочники'!$B$19))</f>
        <v/>
      </c>
      <c r="T140" s="10" t="n"/>
    </row>
    <row r="141">
      <c r="A141" s="10" t="n"/>
      <c r="B141" s="11" t="n"/>
      <c r="C141" s="11" t="n"/>
      <c r="D141" s="10" t="n"/>
      <c r="E141" s="10" t="n"/>
      <c r="F141" s="10" t="n"/>
      <c r="G141" s="10" t="n"/>
      <c r="H141" s="10" t="n"/>
      <c r="I141" s="12" t="n"/>
      <c r="J141" s="10" t="n"/>
      <c r="K141" s="10" t="n"/>
      <c r="L141" s="11" t="n"/>
      <c r="M141" s="11" t="n"/>
      <c r="N141" s="11" t="n"/>
      <c r="O141" s="10" t="n"/>
      <c r="P141" s="13">
        <f>IF(B141="","",IF(N141&lt;&gt;"","Закрыт",IF(AND(C141="",M141=""),"Нет срока",IF(TODAY()&gt;IF(M141&lt;&gt;"",M141,C141),"Просрочен",IF(M141&lt;&gt;"","Продлён","Открыт")))))</f>
        <v/>
      </c>
      <c r="Q141" s="14">
        <f>IF(OR(B141="",N141&lt;&gt;"",AND(C141="",M141="")),"",IF(M141&lt;&gt;"",M141,C141)-TODAY())</f>
        <v/>
      </c>
      <c r="R141" s="10" t="n"/>
      <c r="S141" s="15">
        <f>IF(N141="","",IF(R141="Да","С материалами расследования",N141+'Справочники'!$B$19))</f>
        <v/>
      </c>
      <c r="T141" s="10" t="n"/>
    </row>
    <row r="142">
      <c r="A142" s="10" t="n"/>
      <c r="B142" s="11" t="n"/>
      <c r="C142" s="11" t="n"/>
      <c r="D142" s="10" t="n"/>
      <c r="E142" s="10" t="n"/>
      <c r="F142" s="10" t="n"/>
      <c r="G142" s="10" t="n"/>
      <c r="H142" s="10" t="n"/>
      <c r="I142" s="12" t="n"/>
      <c r="J142" s="10" t="n"/>
      <c r="K142" s="10" t="n"/>
      <c r="L142" s="11" t="n"/>
      <c r="M142" s="11" t="n"/>
      <c r="N142" s="11" t="n"/>
      <c r="O142" s="10" t="n"/>
      <c r="P142" s="13">
        <f>IF(B142="","",IF(N142&lt;&gt;"","Закрыт",IF(AND(C142="",M142=""),"Нет срока",IF(TODAY()&gt;IF(M142&lt;&gt;"",M142,C142),"Просрочен",IF(M142&lt;&gt;"","Продлён","Открыт")))))</f>
        <v/>
      </c>
      <c r="Q142" s="14">
        <f>IF(OR(B142="",N142&lt;&gt;"",AND(C142="",M142="")),"",IF(M142&lt;&gt;"",M142,C142)-TODAY())</f>
        <v/>
      </c>
      <c r="R142" s="10" t="n"/>
      <c r="S142" s="15">
        <f>IF(N142="","",IF(R142="Да","С материалами расследования",N142+'Справочники'!$B$19))</f>
        <v/>
      </c>
      <c r="T142" s="10" t="n"/>
    </row>
    <row r="143">
      <c r="A143" s="10" t="n"/>
      <c r="B143" s="11" t="n"/>
      <c r="C143" s="11" t="n"/>
      <c r="D143" s="10" t="n"/>
      <c r="E143" s="10" t="n"/>
      <c r="F143" s="10" t="n"/>
      <c r="G143" s="10" t="n"/>
      <c r="H143" s="10" t="n"/>
      <c r="I143" s="12" t="n"/>
      <c r="J143" s="10" t="n"/>
      <c r="K143" s="10" t="n"/>
      <c r="L143" s="11" t="n"/>
      <c r="M143" s="11" t="n"/>
      <c r="N143" s="11" t="n"/>
      <c r="O143" s="10" t="n"/>
      <c r="P143" s="13">
        <f>IF(B143="","",IF(N143&lt;&gt;"","Закрыт",IF(AND(C143="",M143=""),"Нет срока",IF(TODAY()&gt;IF(M143&lt;&gt;"",M143,C143),"Просрочен",IF(M143&lt;&gt;"","Продлён","Открыт")))))</f>
        <v/>
      </c>
      <c r="Q143" s="14">
        <f>IF(OR(B143="",N143&lt;&gt;"",AND(C143="",M143="")),"",IF(M143&lt;&gt;"",M143,C143)-TODAY())</f>
        <v/>
      </c>
      <c r="R143" s="10" t="n"/>
      <c r="S143" s="15">
        <f>IF(N143="","",IF(R143="Да","С материалами расследования",N143+'Справочники'!$B$19))</f>
        <v/>
      </c>
      <c r="T143" s="10" t="n"/>
    </row>
    <row r="144">
      <c r="A144" s="10" t="n"/>
      <c r="B144" s="11" t="n"/>
      <c r="C144" s="11" t="n"/>
      <c r="D144" s="10" t="n"/>
      <c r="E144" s="10" t="n"/>
      <c r="F144" s="10" t="n"/>
      <c r="G144" s="10" t="n"/>
      <c r="H144" s="10" t="n"/>
      <c r="I144" s="12" t="n"/>
      <c r="J144" s="10" t="n"/>
      <c r="K144" s="10" t="n"/>
      <c r="L144" s="11" t="n"/>
      <c r="M144" s="11" t="n"/>
      <c r="N144" s="11" t="n"/>
      <c r="O144" s="10" t="n"/>
      <c r="P144" s="13">
        <f>IF(B144="","",IF(N144&lt;&gt;"","Закрыт",IF(AND(C144="",M144=""),"Нет срока",IF(TODAY()&gt;IF(M144&lt;&gt;"",M144,C144),"Просрочен",IF(M144&lt;&gt;"","Продлён","Открыт")))))</f>
        <v/>
      </c>
      <c r="Q144" s="14">
        <f>IF(OR(B144="",N144&lt;&gt;"",AND(C144="",M144="")),"",IF(M144&lt;&gt;"",M144,C144)-TODAY())</f>
        <v/>
      </c>
      <c r="R144" s="10" t="n"/>
      <c r="S144" s="15">
        <f>IF(N144="","",IF(R144="Да","С материалами расследования",N144+'Справочники'!$B$19))</f>
        <v/>
      </c>
      <c r="T144" s="10" t="n"/>
    </row>
    <row r="145">
      <c r="A145" s="10" t="n"/>
      <c r="B145" s="11" t="n"/>
      <c r="C145" s="11" t="n"/>
      <c r="D145" s="10" t="n"/>
      <c r="E145" s="10" t="n"/>
      <c r="F145" s="10" t="n"/>
      <c r="G145" s="10" t="n"/>
      <c r="H145" s="10" t="n"/>
      <c r="I145" s="12" t="n"/>
      <c r="J145" s="10" t="n"/>
      <c r="K145" s="10" t="n"/>
      <c r="L145" s="11" t="n"/>
      <c r="M145" s="11" t="n"/>
      <c r="N145" s="11" t="n"/>
      <c r="O145" s="10" t="n"/>
      <c r="P145" s="13">
        <f>IF(B145="","",IF(N145&lt;&gt;"","Закрыт",IF(AND(C145="",M145=""),"Нет срока",IF(TODAY()&gt;IF(M145&lt;&gt;"",M145,C145),"Просрочен",IF(M145&lt;&gt;"","Продлён","Открыт")))))</f>
        <v/>
      </c>
      <c r="Q145" s="14">
        <f>IF(OR(B145="",N145&lt;&gt;"",AND(C145="",M145="")),"",IF(M145&lt;&gt;"",M145,C145)-TODAY())</f>
        <v/>
      </c>
      <c r="R145" s="10" t="n"/>
      <c r="S145" s="15">
        <f>IF(N145="","",IF(R145="Да","С материалами расследования",N145+'Справочники'!$B$19))</f>
        <v/>
      </c>
      <c r="T145" s="10" t="n"/>
    </row>
    <row r="146">
      <c r="A146" s="10" t="n"/>
      <c r="B146" s="11" t="n"/>
      <c r="C146" s="11" t="n"/>
      <c r="D146" s="10" t="n"/>
      <c r="E146" s="10" t="n"/>
      <c r="F146" s="10" t="n"/>
      <c r="G146" s="10" t="n"/>
      <c r="H146" s="10" t="n"/>
      <c r="I146" s="12" t="n"/>
      <c r="J146" s="10" t="n"/>
      <c r="K146" s="10" t="n"/>
      <c r="L146" s="11" t="n"/>
      <c r="M146" s="11" t="n"/>
      <c r="N146" s="11" t="n"/>
      <c r="O146" s="10" t="n"/>
      <c r="P146" s="13">
        <f>IF(B146="","",IF(N146&lt;&gt;"","Закрыт",IF(AND(C146="",M146=""),"Нет срока",IF(TODAY()&gt;IF(M146&lt;&gt;"",M146,C146),"Просрочен",IF(M146&lt;&gt;"","Продлён","Открыт")))))</f>
        <v/>
      </c>
      <c r="Q146" s="14">
        <f>IF(OR(B146="",N146&lt;&gt;"",AND(C146="",M146="")),"",IF(M146&lt;&gt;"",M146,C146)-TODAY())</f>
        <v/>
      </c>
      <c r="R146" s="10" t="n"/>
      <c r="S146" s="15">
        <f>IF(N146="","",IF(R146="Да","С материалами расследования",N146+'Справочники'!$B$19))</f>
        <v/>
      </c>
      <c r="T146" s="10" t="n"/>
    </row>
    <row r="147">
      <c r="A147" s="10" t="n"/>
      <c r="B147" s="11" t="n"/>
      <c r="C147" s="11" t="n"/>
      <c r="D147" s="10" t="n"/>
      <c r="E147" s="10" t="n"/>
      <c r="F147" s="10" t="n"/>
      <c r="G147" s="10" t="n"/>
      <c r="H147" s="10" t="n"/>
      <c r="I147" s="12" t="n"/>
      <c r="J147" s="10" t="n"/>
      <c r="K147" s="10" t="n"/>
      <c r="L147" s="11" t="n"/>
      <c r="M147" s="11" t="n"/>
      <c r="N147" s="11" t="n"/>
      <c r="O147" s="10" t="n"/>
      <c r="P147" s="13">
        <f>IF(B147="","",IF(N147&lt;&gt;"","Закрыт",IF(AND(C147="",M147=""),"Нет срока",IF(TODAY()&gt;IF(M147&lt;&gt;"",M147,C147),"Просрочен",IF(M147&lt;&gt;"","Продлён","Открыт")))))</f>
        <v/>
      </c>
      <c r="Q147" s="14">
        <f>IF(OR(B147="",N147&lt;&gt;"",AND(C147="",M147="")),"",IF(M147&lt;&gt;"",M147,C147)-TODAY())</f>
        <v/>
      </c>
      <c r="R147" s="10" t="n"/>
      <c r="S147" s="15">
        <f>IF(N147="","",IF(R147="Да","С материалами расследования",N147+'Справочники'!$B$19))</f>
        <v/>
      </c>
      <c r="T147" s="10" t="n"/>
    </row>
    <row r="148">
      <c r="A148" s="10" t="n"/>
      <c r="B148" s="11" t="n"/>
      <c r="C148" s="11" t="n"/>
      <c r="D148" s="10" t="n"/>
      <c r="E148" s="10" t="n"/>
      <c r="F148" s="10" t="n"/>
      <c r="G148" s="10" t="n"/>
      <c r="H148" s="10" t="n"/>
      <c r="I148" s="12" t="n"/>
      <c r="J148" s="10" t="n"/>
      <c r="K148" s="10" t="n"/>
      <c r="L148" s="11" t="n"/>
      <c r="M148" s="11" t="n"/>
      <c r="N148" s="11" t="n"/>
      <c r="O148" s="10" t="n"/>
      <c r="P148" s="13">
        <f>IF(B148="","",IF(N148&lt;&gt;"","Закрыт",IF(AND(C148="",M148=""),"Нет срока",IF(TODAY()&gt;IF(M148&lt;&gt;"",M148,C148),"Просрочен",IF(M148&lt;&gt;"","Продлён","Открыт")))))</f>
        <v/>
      </c>
      <c r="Q148" s="14">
        <f>IF(OR(B148="",N148&lt;&gt;"",AND(C148="",M148="")),"",IF(M148&lt;&gt;"",M148,C148)-TODAY())</f>
        <v/>
      </c>
      <c r="R148" s="10" t="n"/>
      <c r="S148" s="15">
        <f>IF(N148="","",IF(R148="Да","С материалами расследования",N148+'Справочники'!$B$19))</f>
        <v/>
      </c>
      <c r="T148" s="10" t="n"/>
    </row>
    <row r="149">
      <c r="A149" s="10" t="n"/>
      <c r="B149" s="11" t="n"/>
      <c r="C149" s="11" t="n"/>
      <c r="D149" s="10" t="n"/>
      <c r="E149" s="10" t="n"/>
      <c r="F149" s="10" t="n"/>
      <c r="G149" s="10" t="n"/>
      <c r="H149" s="10" t="n"/>
      <c r="I149" s="12" t="n"/>
      <c r="J149" s="10" t="n"/>
      <c r="K149" s="10" t="n"/>
      <c r="L149" s="11" t="n"/>
      <c r="M149" s="11" t="n"/>
      <c r="N149" s="11" t="n"/>
      <c r="O149" s="10" t="n"/>
      <c r="P149" s="13">
        <f>IF(B149="","",IF(N149&lt;&gt;"","Закрыт",IF(AND(C149="",M149=""),"Нет срока",IF(TODAY()&gt;IF(M149&lt;&gt;"",M149,C149),"Просрочен",IF(M149&lt;&gt;"","Продлён","Открыт")))))</f>
        <v/>
      </c>
      <c r="Q149" s="14">
        <f>IF(OR(B149="",N149&lt;&gt;"",AND(C149="",M149="")),"",IF(M149&lt;&gt;"",M149,C149)-TODAY())</f>
        <v/>
      </c>
      <c r="R149" s="10" t="n"/>
      <c r="S149" s="15">
        <f>IF(N149="","",IF(R149="Да","С материалами расследования",N149+'Справочники'!$B$19))</f>
        <v/>
      </c>
      <c r="T149" s="10" t="n"/>
    </row>
    <row r="150">
      <c r="A150" s="10" t="n"/>
      <c r="B150" s="11" t="n"/>
      <c r="C150" s="11" t="n"/>
      <c r="D150" s="10" t="n"/>
      <c r="E150" s="10" t="n"/>
      <c r="F150" s="10" t="n"/>
      <c r="G150" s="10" t="n"/>
      <c r="H150" s="10" t="n"/>
      <c r="I150" s="12" t="n"/>
      <c r="J150" s="10" t="n"/>
      <c r="K150" s="10" t="n"/>
      <c r="L150" s="11" t="n"/>
      <c r="M150" s="11" t="n"/>
      <c r="N150" s="11" t="n"/>
      <c r="O150" s="10" t="n"/>
      <c r="P150" s="13">
        <f>IF(B150="","",IF(N150&lt;&gt;"","Закрыт",IF(AND(C150="",M150=""),"Нет срока",IF(TODAY()&gt;IF(M150&lt;&gt;"",M150,C150),"Просрочен",IF(M150&lt;&gt;"","Продлён","Открыт")))))</f>
        <v/>
      </c>
      <c r="Q150" s="14">
        <f>IF(OR(B150="",N150&lt;&gt;"",AND(C150="",M150="")),"",IF(M150&lt;&gt;"",M150,C150)-TODAY())</f>
        <v/>
      </c>
      <c r="R150" s="10" t="n"/>
      <c r="S150" s="15">
        <f>IF(N150="","",IF(R150="Да","С материалами расследования",N150+'Справочники'!$B$19))</f>
        <v/>
      </c>
      <c r="T150" s="10" t="n"/>
    </row>
    <row r="151">
      <c r="A151" s="10" t="n"/>
      <c r="B151" s="11" t="n"/>
      <c r="C151" s="11" t="n"/>
      <c r="D151" s="10" t="n"/>
      <c r="E151" s="10" t="n"/>
      <c r="F151" s="10" t="n"/>
      <c r="G151" s="10" t="n"/>
      <c r="H151" s="10" t="n"/>
      <c r="I151" s="12" t="n"/>
      <c r="J151" s="10" t="n"/>
      <c r="K151" s="10" t="n"/>
      <c r="L151" s="11" t="n"/>
      <c r="M151" s="11" t="n"/>
      <c r="N151" s="11" t="n"/>
      <c r="O151" s="10" t="n"/>
      <c r="P151" s="13">
        <f>IF(B151="","",IF(N151&lt;&gt;"","Закрыт",IF(AND(C151="",M151=""),"Нет срока",IF(TODAY()&gt;IF(M151&lt;&gt;"",M151,C151),"Просрочен",IF(M151&lt;&gt;"","Продлён","Открыт")))))</f>
        <v/>
      </c>
      <c r="Q151" s="14">
        <f>IF(OR(B151="",N151&lt;&gt;"",AND(C151="",M151="")),"",IF(M151&lt;&gt;"",M151,C151)-TODAY())</f>
        <v/>
      </c>
      <c r="R151" s="10" t="n"/>
      <c r="S151" s="15">
        <f>IF(N151="","",IF(R151="Да","С материалами расследования",N151+'Справочники'!$B$19))</f>
        <v/>
      </c>
      <c r="T151" s="10" t="n"/>
    </row>
    <row r="152">
      <c r="A152" s="10" t="n"/>
      <c r="B152" s="11" t="n"/>
      <c r="C152" s="11" t="n"/>
      <c r="D152" s="10" t="n"/>
      <c r="E152" s="10" t="n"/>
      <c r="F152" s="10" t="n"/>
      <c r="G152" s="10" t="n"/>
      <c r="H152" s="10" t="n"/>
      <c r="I152" s="12" t="n"/>
      <c r="J152" s="10" t="n"/>
      <c r="K152" s="10" t="n"/>
      <c r="L152" s="11" t="n"/>
      <c r="M152" s="11" t="n"/>
      <c r="N152" s="11" t="n"/>
      <c r="O152" s="10" t="n"/>
      <c r="P152" s="13">
        <f>IF(B152="","",IF(N152&lt;&gt;"","Закрыт",IF(AND(C152="",M152=""),"Нет срока",IF(TODAY()&gt;IF(M152&lt;&gt;"",M152,C152),"Просрочен",IF(M152&lt;&gt;"","Продлён","Открыт")))))</f>
        <v/>
      </c>
      <c r="Q152" s="14">
        <f>IF(OR(B152="",N152&lt;&gt;"",AND(C152="",M152="")),"",IF(M152&lt;&gt;"",M152,C152)-TODAY())</f>
        <v/>
      </c>
      <c r="R152" s="10" t="n"/>
      <c r="S152" s="15">
        <f>IF(N152="","",IF(R152="Да","С материалами расследования",N152+'Справочники'!$B$19))</f>
        <v/>
      </c>
      <c r="T152" s="10" t="n"/>
    </row>
    <row r="153">
      <c r="A153" s="10" t="n"/>
      <c r="B153" s="11" t="n"/>
      <c r="C153" s="11" t="n"/>
      <c r="D153" s="10" t="n"/>
      <c r="E153" s="10" t="n"/>
      <c r="F153" s="10" t="n"/>
      <c r="G153" s="10" t="n"/>
      <c r="H153" s="10" t="n"/>
      <c r="I153" s="12" t="n"/>
      <c r="J153" s="10" t="n"/>
      <c r="K153" s="10" t="n"/>
      <c r="L153" s="11" t="n"/>
      <c r="M153" s="11" t="n"/>
      <c r="N153" s="11" t="n"/>
      <c r="O153" s="10" t="n"/>
      <c r="P153" s="13">
        <f>IF(B153="","",IF(N153&lt;&gt;"","Закрыт",IF(AND(C153="",M153=""),"Нет срока",IF(TODAY()&gt;IF(M153&lt;&gt;"",M153,C153),"Просрочен",IF(M153&lt;&gt;"","Продлён","Открыт")))))</f>
        <v/>
      </c>
      <c r="Q153" s="14">
        <f>IF(OR(B153="",N153&lt;&gt;"",AND(C153="",M153="")),"",IF(M153&lt;&gt;"",M153,C153)-TODAY())</f>
        <v/>
      </c>
      <c r="R153" s="10" t="n"/>
      <c r="S153" s="15">
        <f>IF(N153="","",IF(R153="Да","С материалами расследования",N153+'Справочники'!$B$19))</f>
        <v/>
      </c>
      <c r="T153" s="10" t="n"/>
    </row>
    <row r="154">
      <c r="A154" s="10" t="n"/>
      <c r="B154" s="11" t="n"/>
      <c r="C154" s="11" t="n"/>
      <c r="D154" s="10" t="n"/>
      <c r="E154" s="10" t="n"/>
      <c r="F154" s="10" t="n"/>
      <c r="G154" s="10" t="n"/>
      <c r="H154" s="10" t="n"/>
      <c r="I154" s="12" t="n"/>
      <c r="J154" s="10" t="n"/>
      <c r="K154" s="10" t="n"/>
      <c r="L154" s="11" t="n"/>
      <c r="M154" s="11" t="n"/>
      <c r="N154" s="11" t="n"/>
      <c r="O154" s="10" t="n"/>
      <c r="P154" s="13">
        <f>IF(B154="","",IF(N154&lt;&gt;"","Закрыт",IF(AND(C154="",M154=""),"Нет срока",IF(TODAY()&gt;IF(M154&lt;&gt;"",M154,C154),"Просрочен",IF(M154&lt;&gt;"","Продлён","Открыт")))))</f>
        <v/>
      </c>
      <c r="Q154" s="14">
        <f>IF(OR(B154="",N154&lt;&gt;"",AND(C154="",M154="")),"",IF(M154&lt;&gt;"",M154,C154)-TODAY())</f>
        <v/>
      </c>
      <c r="R154" s="10" t="n"/>
      <c r="S154" s="15">
        <f>IF(N154="","",IF(R154="Да","С материалами расследования",N154+'Справочники'!$B$19))</f>
        <v/>
      </c>
      <c r="T154" s="10" t="n"/>
    </row>
    <row r="155">
      <c r="A155" s="10" t="n"/>
      <c r="B155" s="11" t="n"/>
      <c r="C155" s="11" t="n"/>
      <c r="D155" s="10" t="n"/>
      <c r="E155" s="10" t="n"/>
      <c r="F155" s="10" t="n"/>
      <c r="G155" s="10" t="n"/>
      <c r="H155" s="10" t="n"/>
      <c r="I155" s="12" t="n"/>
      <c r="J155" s="10" t="n"/>
      <c r="K155" s="10" t="n"/>
      <c r="L155" s="11" t="n"/>
      <c r="M155" s="11" t="n"/>
      <c r="N155" s="11" t="n"/>
      <c r="O155" s="10" t="n"/>
      <c r="P155" s="13">
        <f>IF(B155="","",IF(N155&lt;&gt;"","Закрыт",IF(AND(C155="",M155=""),"Нет срока",IF(TODAY()&gt;IF(M155&lt;&gt;"",M155,C155),"Просрочен",IF(M155&lt;&gt;"","Продлён","Открыт")))))</f>
        <v/>
      </c>
      <c r="Q155" s="14">
        <f>IF(OR(B155="",N155&lt;&gt;"",AND(C155="",M155="")),"",IF(M155&lt;&gt;"",M155,C155)-TODAY())</f>
        <v/>
      </c>
      <c r="R155" s="10" t="n"/>
      <c r="S155" s="15">
        <f>IF(N155="","",IF(R155="Да","С материалами расследования",N155+'Справочники'!$B$19))</f>
        <v/>
      </c>
      <c r="T155" s="10" t="n"/>
    </row>
    <row r="156">
      <c r="A156" s="10" t="n"/>
      <c r="B156" s="11" t="n"/>
      <c r="C156" s="11" t="n"/>
      <c r="D156" s="10" t="n"/>
      <c r="E156" s="10" t="n"/>
      <c r="F156" s="10" t="n"/>
      <c r="G156" s="10" t="n"/>
      <c r="H156" s="10" t="n"/>
      <c r="I156" s="12" t="n"/>
      <c r="J156" s="10" t="n"/>
      <c r="K156" s="10" t="n"/>
      <c r="L156" s="11" t="n"/>
      <c r="M156" s="11" t="n"/>
      <c r="N156" s="11" t="n"/>
      <c r="O156" s="10" t="n"/>
      <c r="P156" s="13">
        <f>IF(B156="","",IF(N156&lt;&gt;"","Закрыт",IF(AND(C156="",M156=""),"Нет срока",IF(TODAY()&gt;IF(M156&lt;&gt;"",M156,C156),"Просрочен",IF(M156&lt;&gt;"","Продлён","Открыт")))))</f>
        <v/>
      </c>
      <c r="Q156" s="14">
        <f>IF(OR(B156="",N156&lt;&gt;"",AND(C156="",M156="")),"",IF(M156&lt;&gt;"",M156,C156)-TODAY())</f>
        <v/>
      </c>
      <c r="R156" s="10" t="n"/>
      <c r="S156" s="15">
        <f>IF(N156="","",IF(R156="Да","С материалами расследования",N156+'Справочники'!$B$19))</f>
        <v/>
      </c>
      <c r="T156" s="10" t="n"/>
    </row>
    <row r="157">
      <c r="A157" s="10" t="n"/>
      <c r="B157" s="11" t="n"/>
      <c r="C157" s="11" t="n"/>
      <c r="D157" s="10" t="n"/>
      <c r="E157" s="10" t="n"/>
      <c r="F157" s="10" t="n"/>
      <c r="G157" s="10" t="n"/>
      <c r="H157" s="10" t="n"/>
      <c r="I157" s="12" t="n"/>
      <c r="J157" s="10" t="n"/>
      <c r="K157" s="10" t="n"/>
      <c r="L157" s="11" t="n"/>
      <c r="M157" s="11" t="n"/>
      <c r="N157" s="11" t="n"/>
      <c r="O157" s="10" t="n"/>
      <c r="P157" s="13">
        <f>IF(B157="","",IF(N157&lt;&gt;"","Закрыт",IF(AND(C157="",M157=""),"Нет срока",IF(TODAY()&gt;IF(M157&lt;&gt;"",M157,C157),"Просрочен",IF(M157&lt;&gt;"","Продлён","Открыт")))))</f>
        <v/>
      </c>
      <c r="Q157" s="14">
        <f>IF(OR(B157="",N157&lt;&gt;"",AND(C157="",M157="")),"",IF(M157&lt;&gt;"",M157,C157)-TODAY())</f>
        <v/>
      </c>
      <c r="R157" s="10" t="n"/>
      <c r="S157" s="15">
        <f>IF(N157="","",IF(R157="Да","С материалами расследования",N157+'Справочники'!$B$19))</f>
        <v/>
      </c>
      <c r="T157" s="10" t="n"/>
    </row>
    <row r="158">
      <c r="A158" s="10" t="n"/>
      <c r="B158" s="11" t="n"/>
      <c r="C158" s="11" t="n"/>
      <c r="D158" s="10" t="n"/>
      <c r="E158" s="10" t="n"/>
      <c r="F158" s="10" t="n"/>
      <c r="G158" s="10" t="n"/>
      <c r="H158" s="10" t="n"/>
      <c r="I158" s="12" t="n"/>
      <c r="J158" s="10" t="n"/>
      <c r="K158" s="10" t="n"/>
      <c r="L158" s="11" t="n"/>
      <c r="M158" s="11" t="n"/>
      <c r="N158" s="11" t="n"/>
      <c r="O158" s="10" t="n"/>
      <c r="P158" s="13">
        <f>IF(B158="","",IF(N158&lt;&gt;"","Закрыт",IF(AND(C158="",M158=""),"Нет срока",IF(TODAY()&gt;IF(M158&lt;&gt;"",M158,C158),"Просрочен",IF(M158&lt;&gt;"","Продлён","Открыт")))))</f>
        <v/>
      </c>
      <c r="Q158" s="14">
        <f>IF(OR(B158="",N158&lt;&gt;"",AND(C158="",M158="")),"",IF(M158&lt;&gt;"",M158,C158)-TODAY())</f>
        <v/>
      </c>
      <c r="R158" s="10" t="n"/>
      <c r="S158" s="15">
        <f>IF(N158="","",IF(R158="Да","С материалами расследования",N158+'Справочники'!$B$19))</f>
        <v/>
      </c>
      <c r="T158" s="10" t="n"/>
    </row>
    <row r="159">
      <c r="A159" s="10" t="n"/>
      <c r="B159" s="11" t="n"/>
      <c r="C159" s="11" t="n"/>
      <c r="D159" s="10" t="n"/>
      <c r="E159" s="10" t="n"/>
      <c r="F159" s="10" t="n"/>
      <c r="G159" s="10" t="n"/>
      <c r="H159" s="10" t="n"/>
      <c r="I159" s="12" t="n"/>
      <c r="J159" s="10" t="n"/>
      <c r="K159" s="10" t="n"/>
      <c r="L159" s="11" t="n"/>
      <c r="M159" s="11" t="n"/>
      <c r="N159" s="11" t="n"/>
      <c r="O159" s="10" t="n"/>
      <c r="P159" s="13">
        <f>IF(B159="","",IF(N159&lt;&gt;"","Закрыт",IF(AND(C159="",M159=""),"Нет срока",IF(TODAY()&gt;IF(M159&lt;&gt;"",M159,C159),"Просрочен",IF(M159&lt;&gt;"","Продлён","Открыт")))))</f>
        <v/>
      </c>
      <c r="Q159" s="14">
        <f>IF(OR(B159="",N159&lt;&gt;"",AND(C159="",M159="")),"",IF(M159&lt;&gt;"",M159,C159)-TODAY())</f>
        <v/>
      </c>
      <c r="R159" s="10" t="n"/>
      <c r="S159" s="15">
        <f>IF(N159="","",IF(R159="Да","С материалами расследования",N159+'Справочники'!$B$19))</f>
        <v/>
      </c>
      <c r="T159" s="10" t="n"/>
    </row>
    <row r="160">
      <c r="A160" s="10" t="n"/>
      <c r="B160" s="11" t="n"/>
      <c r="C160" s="11" t="n"/>
      <c r="D160" s="10" t="n"/>
      <c r="E160" s="10" t="n"/>
      <c r="F160" s="10" t="n"/>
      <c r="G160" s="10" t="n"/>
      <c r="H160" s="10" t="n"/>
      <c r="I160" s="12" t="n"/>
      <c r="J160" s="10" t="n"/>
      <c r="K160" s="10" t="n"/>
      <c r="L160" s="11" t="n"/>
      <c r="M160" s="11" t="n"/>
      <c r="N160" s="11" t="n"/>
      <c r="O160" s="10" t="n"/>
      <c r="P160" s="13">
        <f>IF(B160="","",IF(N160&lt;&gt;"","Закрыт",IF(AND(C160="",M160=""),"Нет срока",IF(TODAY()&gt;IF(M160&lt;&gt;"",M160,C160),"Просрочен",IF(M160&lt;&gt;"","Продлён","Открыт")))))</f>
        <v/>
      </c>
      <c r="Q160" s="14">
        <f>IF(OR(B160="",N160&lt;&gt;"",AND(C160="",M160="")),"",IF(M160&lt;&gt;"",M160,C160)-TODAY())</f>
        <v/>
      </c>
      <c r="R160" s="10" t="n"/>
      <c r="S160" s="15">
        <f>IF(N160="","",IF(R160="Да","С материалами расследования",N160+'Справочники'!$B$19))</f>
        <v/>
      </c>
      <c r="T160" s="10" t="n"/>
    </row>
    <row r="161">
      <c r="A161" s="10" t="n"/>
      <c r="B161" s="11" t="n"/>
      <c r="C161" s="11" t="n"/>
      <c r="D161" s="10" t="n"/>
      <c r="E161" s="10" t="n"/>
      <c r="F161" s="10" t="n"/>
      <c r="G161" s="10" t="n"/>
      <c r="H161" s="10" t="n"/>
      <c r="I161" s="12" t="n"/>
      <c r="J161" s="10" t="n"/>
      <c r="K161" s="10" t="n"/>
      <c r="L161" s="11" t="n"/>
      <c r="M161" s="11" t="n"/>
      <c r="N161" s="11" t="n"/>
      <c r="O161" s="10" t="n"/>
      <c r="P161" s="13">
        <f>IF(B161="","",IF(N161&lt;&gt;"","Закрыт",IF(AND(C161="",M161=""),"Нет срока",IF(TODAY()&gt;IF(M161&lt;&gt;"",M161,C161),"Просрочен",IF(M161&lt;&gt;"","Продлён","Открыт")))))</f>
        <v/>
      </c>
      <c r="Q161" s="14">
        <f>IF(OR(B161="",N161&lt;&gt;"",AND(C161="",M161="")),"",IF(M161&lt;&gt;"",M161,C161)-TODAY())</f>
        <v/>
      </c>
      <c r="R161" s="10" t="n"/>
      <c r="S161" s="15">
        <f>IF(N161="","",IF(R161="Да","С материалами расследования",N161+'Справочники'!$B$19))</f>
        <v/>
      </c>
      <c r="T161" s="10" t="n"/>
    </row>
    <row r="162">
      <c r="A162" s="10" t="n"/>
      <c r="B162" s="11" t="n"/>
      <c r="C162" s="11" t="n"/>
      <c r="D162" s="10" t="n"/>
      <c r="E162" s="10" t="n"/>
      <c r="F162" s="10" t="n"/>
      <c r="G162" s="10" t="n"/>
      <c r="H162" s="10" t="n"/>
      <c r="I162" s="12" t="n"/>
      <c r="J162" s="10" t="n"/>
      <c r="K162" s="10" t="n"/>
      <c r="L162" s="11" t="n"/>
      <c r="M162" s="11" t="n"/>
      <c r="N162" s="11" t="n"/>
      <c r="O162" s="10" t="n"/>
      <c r="P162" s="13">
        <f>IF(B162="","",IF(N162&lt;&gt;"","Закрыт",IF(AND(C162="",M162=""),"Нет срока",IF(TODAY()&gt;IF(M162&lt;&gt;"",M162,C162),"Просрочен",IF(M162&lt;&gt;"","Продлён","Открыт")))))</f>
        <v/>
      </c>
      <c r="Q162" s="14">
        <f>IF(OR(B162="",N162&lt;&gt;"",AND(C162="",M162="")),"",IF(M162&lt;&gt;"",M162,C162)-TODAY())</f>
        <v/>
      </c>
      <c r="R162" s="10" t="n"/>
      <c r="S162" s="15">
        <f>IF(N162="","",IF(R162="Да","С материалами расследования",N162+'Справочники'!$B$19))</f>
        <v/>
      </c>
      <c r="T162" s="10" t="n"/>
    </row>
    <row r="163">
      <c r="A163" s="10" t="n"/>
      <c r="B163" s="11" t="n"/>
      <c r="C163" s="11" t="n"/>
      <c r="D163" s="10" t="n"/>
      <c r="E163" s="10" t="n"/>
      <c r="F163" s="10" t="n"/>
      <c r="G163" s="10" t="n"/>
      <c r="H163" s="10" t="n"/>
      <c r="I163" s="12" t="n"/>
      <c r="J163" s="10" t="n"/>
      <c r="K163" s="10" t="n"/>
      <c r="L163" s="11" t="n"/>
      <c r="M163" s="11" t="n"/>
      <c r="N163" s="11" t="n"/>
      <c r="O163" s="10" t="n"/>
      <c r="P163" s="13">
        <f>IF(B163="","",IF(N163&lt;&gt;"","Закрыт",IF(AND(C163="",M163=""),"Нет срока",IF(TODAY()&gt;IF(M163&lt;&gt;"",M163,C163),"Просрочен",IF(M163&lt;&gt;"","Продлён","Открыт")))))</f>
        <v/>
      </c>
      <c r="Q163" s="14">
        <f>IF(OR(B163="",N163&lt;&gt;"",AND(C163="",M163="")),"",IF(M163&lt;&gt;"",M163,C163)-TODAY())</f>
        <v/>
      </c>
      <c r="R163" s="10" t="n"/>
      <c r="S163" s="15">
        <f>IF(N163="","",IF(R163="Да","С материалами расследования",N163+'Справочники'!$B$19))</f>
        <v/>
      </c>
      <c r="T163" s="10" t="n"/>
    </row>
    <row r="164">
      <c r="A164" s="10" t="n"/>
      <c r="B164" s="11" t="n"/>
      <c r="C164" s="11" t="n"/>
      <c r="D164" s="10" t="n"/>
      <c r="E164" s="10" t="n"/>
      <c r="F164" s="10" t="n"/>
      <c r="G164" s="10" t="n"/>
      <c r="H164" s="10" t="n"/>
      <c r="I164" s="12" t="n"/>
      <c r="J164" s="10" t="n"/>
      <c r="K164" s="10" t="n"/>
      <c r="L164" s="11" t="n"/>
      <c r="M164" s="11" t="n"/>
      <c r="N164" s="11" t="n"/>
      <c r="O164" s="10" t="n"/>
      <c r="P164" s="13">
        <f>IF(B164="","",IF(N164&lt;&gt;"","Закрыт",IF(AND(C164="",M164=""),"Нет срока",IF(TODAY()&gt;IF(M164&lt;&gt;"",M164,C164),"Просрочен",IF(M164&lt;&gt;"","Продлён","Открыт")))))</f>
        <v/>
      </c>
      <c r="Q164" s="14">
        <f>IF(OR(B164="",N164&lt;&gt;"",AND(C164="",M164="")),"",IF(M164&lt;&gt;"",M164,C164)-TODAY())</f>
        <v/>
      </c>
      <c r="R164" s="10" t="n"/>
      <c r="S164" s="15">
        <f>IF(N164="","",IF(R164="Да","С материалами расследования",N164+'Справочники'!$B$19))</f>
        <v/>
      </c>
      <c r="T164" s="10" t="n"/>
    </row>
    <row r="165">
      <c r="A165" s="10" t="n"/>
      <c r="B165" s="11" t="n"/>
      <c r="C165" s="11" t="n"/>
      <c r="D165" s="10" t="n"/>
      <c r="E165" s="10" t="n"/>
      <c r="F165" s="10" t="n"/>
      <c r="G165" s="10" t="n"/>
      <c r="H165" s="10" t="n"/>
      <c r="I165" s="12" t="n"/>
      <c r="J165" s="10" t="n"/>
      <c r="K165" s="10" t="n"/>
      <c r="L165" s="11" t="n"/>
      <c r="M165" s="11" t="n"/>
      <c r="N165" s="11" t="n"/>
      <c r="O165" s="10" t="n"/>
      <c r="P165" s="13">
        <f>IF(B165="","",IF(N165&lt;&gt;"","Закрыт",IF(AND(C165="",M165=""),"Нет срока",IF(TODAY()&gt;IF(M165&lt;&gt;"",M165,C165),"Просрочен",IF(M165&lt;&gt;"","Продлён","Открыт")))))</f>
        <v/>
      </c>
      <c r="Q165" s="14">
        <f>IF(OR(B165="",N165&lt;&gt;"",AND(C165="",M165="")),"",IF(M165&lt;&gt;"",M165,C165)-TODAY())</f>
        <v/>
      </c>
      <c r="R165" s="10" t="n"/>
      <c r="S165" s="15">
        <f>IF(N165="","",IF(R165="Да","С материалами расследования",N165+'Справочники'!$B$19))</f>
        <v/>
      </c>
      <c r="T165" s="10" t="n"/>
    </row>
    <row r="166">
      <c r="A166" s="10" t="n"/>
      <c r="B166" s="11" t="n"/>
      <c r="C166" s="11" t="n"/>
      <c r="D166" s="10" t="n"/>
      <c r="E166" s="10" t="n"/>
      <c r="F166" s="10" t="n"/>
      <c r="G166" s="10" t="n"/>
      <c r="H166" s="10" t="n"/>
      <c r="I166" s="12" t="n"/>
      <c r="J166" s="10" t="n"/>
      <c r="K166" s="10" t="n"/>
      <c r="L166" s="11" t="n"/>
      <c r="M166" s="11" t="n"/>
      <c r="N166" s="11" t="n"/>
      <c r="O166" s="10" t="n"/>
      <c r="P166" s="13">
        <f>IF(B166="","",IF(N166&lt;&gt;"","Закрыт",IF(AND(C166="",M166=""),"Нет срока",IF(TODAY()&gt;IF(M166&lt;&gt;"",M166,C166),"Просрочен",IF(M166&lt;&gt;"","Продлён","Открыт")))))</f>
        <v/>
      </c>
      <c r="Q166" s="14">
        <f>IF(OR(B166="",N166&lt;&gt;"",AND(C166="",M166="")),"",IF(M166&lt;&gt;"",M166,C166)-TODAY())</f>
        <v/>
      </c>
      <c r="R166" s="10" t="n"/>
      <c r="S166" s="15">
        <f>IF(N166="","",IF(R166="Да","С материалами расследования",N166+'Справочники'!$B$19))</f>
        <v/>
      </c>
      <c r="T166" s="10" t="n"/>
    </row>
    <row r="167">
      <c r="A167" s="10" t="n"/>
      <c r="B167" s="11" t="n"/>
      <c r="C167" s="11" t="n"/>
      <c r="D167" s="10" t="n"/>
      <c r="E167" s="10" t="n"/>
      <c r="F167" s="10" t="n"/>
      <c r="G167" s="10" t="n"/>
      <c r="H167" s="10" t="n"/>
      <c r="I167" s="12" t="n"/>
      <c r="J167" s="10" t="n"/>
      <c r="K167" s="10" t="n"/>
      <c r="L167" s="11" t="n"/>
      <c r="M167" s="11" t="n"/>
      <c r="N167" s="11" t="n"/>
      <c r="O167" s="10" t="n"/>
      <c r="P167" s="13">
        <f>IF(B167="","",IF(N167&lt;&gt;"","Закрыт",IF(AND(C167="",M167=""),"Нет срока",IF(TODAY()&gt;IF(M167&lt;&gt;"",M167,C167),"Просрочен",IF(M167&lt;&gt;"","Продлён","Открыт")))))</f>
        <v/>
      </c>
      <c r="Q167" s="14">
        <f>IF(OR(B167="",N167&lt;&gt;"",AND(C167="",M167="")),"",IF(M167&lt;&gt;"",M167,C167)-TODAY())</f>
        <v/>
      </c>
      <c r="R167" s="10" t="n"/>
      <c r="S167" s="15">
        <f>IF(N167="","",IF(R167="Да","С материалами расследования",N167+'Справочники'!$B$19))</f>
        <v/>
      </c>
      <c r="T167" s="10" t="n"/>
    </row>
    <row r="168">
      <c r="A168" s="10" t="n"/>
      <c r="B168" s="11" t="n"/>
      <c r="C168" s="11" t="n"/>
      <c r="D168" s="10" t="n"/>
      <c r="E168" s="10" t="n"/>
      <c r="F168" s="10" t="n"/>
      <c r="G168" s="10" t="n"/>
      <c r="H168" s="10" t="n"/>
      <c r="I168" s="12" t="n"/>
      <c r="J168" s="10" t="n"/>
      <c r="K168" s="10" t="n"/>
      <c r="L168" s="11" t="n"/>
      <c r="M168" s="11" t="n"/>
      <c r="N168" s="11" t="n"/>
      <c r="O168" s="10" t="n"/>
      <c r="P168" s="13">
        <f>IF(B168="","",IF(N168&lt;&gt;"","Закрыт",IF(AND(C168="",M168=""),"Нет срока",IF(TODAY()&gt;IF(M168&lt;&gt;"",M168,C168),"Просрочен",IF(M168&lt;&gt;"","Продлён","Открыт")))))</f>
        <v/>
      </c>
      <c r="Q168" s="14">
        <f>IF(OR(B168="",N168&lt;&gt;"",AND(C168="",M168="")),"",IF(M168&lt;&gt;"",M168,C168)-TODAY())</f>
        <v/>
      </c>
      <c r="R168" s="10" t="n"/>
      <c r="S168" s="15">
        <f>IF(N168="","",IF(R168="Да","С материалами расследования",N168+'Справочники'!$B$19))</f>
        <v/>
      </c>
      <c r="T168" s="10" t="n"/>
    </row>
    <row r="169">
      <c r="A169" s="10" t="n"/>
      <c r="B169" s="11" t="n"/>
      <c r="C169" s="11" t="n"/>
      <c r="D169" s="10" t="n"/>
      <c r="E169" s="10" t="n"/>
      <c r="F169" s="10" t="n"/>
      <c r="G169" s="10" t="n"/>
      <c r="H169" s="10" t="n"/>
      <c r="I169" s="12" t="n"/>
      <c r="J169" s="10" t="n"/>
      <c r="K169" s="10" t="n"/>
      <c r="L169" s="11" t="n"/>
      <c r="M169" s="11" t="n"/>
      <c r="N169" s="11" t="n"/>
      <c r="O169" s="10" t="n"/>
      <c r="P169" s="13">
        <f>IF(B169="","",IF(N169&lt;&gt;"","Закрыт",IF(AND(C169="",M169=""),"Нет срока",IF(TODAY()&gt;IF(M169&lt;&gt;"",M169,C169),"Просрочен",IF(M169&lt;&gt;"","Продлён","Открыт")))))</f>
        <v/>
      </c>
      <c r="Q169" s="14">
        <f>IF(OR(B169="",N169&lt;&gt;"",AND(C169="",M169="")),"",IF(M169&lt;&gt;"",M169,C169)-TODAY())</f>
        <v/>
      </c>
      <c r="R169" s="10" t="n"/>
      <c r="S169" s="15">
        <f>IF(N169="","",IF(R169="Да","С материалами расследования",N169+'Справочники'!$B$19))</f>
        <v/>
      </c>
      <c r="T169" s="10" t="n"/>
    </row>
    <row r="170">
      <c r="A170" s="10" t="n"/>
      <c r="B170" s="11" t="n"/>
      <c r="C170" s="11" t="n"/>
      <c r="D170" s="10" t="n"/>
      <c r="E170" s="10" t="n"/>
      <c r="F170" s="10" t="n"/>
      <c r="G170" s="10" t="n"/>
      <c r="H170" s="10" t="n"/>
      <c r="I170" s="12" t="n"/>
      <c r="J170" s="10" t="n"/>
      <c r="K170" s="10" t="n"/>
      <c r="L170" s="11" t="n"/>
      <c r="M170" s="11" t="n"/>
      <c r="N170" s="11" t="n"/>
      <c r="O170" s="10" t="n"/>
      <c r="P170" s="13">
        <f>IF(B170="","",IF(N170&lt;&gt;"","Закрыт",IF(AND(C170="",M170=""),"Нет срока",IF(TODAY()&gt;IF(M170&lt;&gt;"",M170,C170),"Просрочен",IF(M170&lt;&gt;"","Продлён","Открыт")))))</f>
        <v/>
      </c>
      <c r="Q170" s="14">
        <f>IF(OR(B170="",N170&lt;&gt;"",AND(C170="",M170="")),"",IF(M170&lt;&gt;"",M170,C170)-TODAY())</f>
        <v/>
      </c>
      <c r="R170" s="10" t="n"/>
      <c r="S170" s="15">
        <f>IF(N170="","",IF(R170="Да","С материалами расследования",N170+'Справочники'!$B$19))</f>
        <v/>
      </c>
      <c r="T170" s="10" t="n"/>
    </row>
    <row r="171">
      <c r="A171" s="10" t="n"/>
      <c r="B171" s="11" t="n"/>
      <c r="C171" s="11" t="n"/>
      <c r="D171" s="10" t="n"/>
      <c r="E171" s="10" t="n"/>
      <c r="F171" s="10" t="n"/>
      <c r="G171" s="10" t="n"/>
      <c r="H171" s="10" t="n"/>
      <c r="I171" s="12" t="n"/>
      <c r="J171" s="10" t="n"/>
      <c r="K171" s="10" t="n"/>
      <c r="L171" s="11" t="n"/>
      <c r="M171" s="11" t="n"/>
      <c r="N171" s="11" t="n"/>
      <c r="O171" s="10" t="n"/>
      <c r="P171" s="13">
        <f>IF(B171="","",IF(N171&lt;&gt;"","Закрыт",IF(AND(C171="",M171=""),"Нет срока",IF(TODAY()&gt;IF(M171&lt;&gt;"",M171,C171),"Просрочен",IF(M171&lt;&gt;"","Продлён","Открыт")))))</f>
        <v/>
      </c>
      <c r="Q171" s="14">
        <f>IF(OR(B171="",N171&lt;&gt;"",AND(C171="",M171="")),"",IF(M171&lt;&gt;"",M171,C171)-TODAY())</f>
        <v/>
      </c>
      <c r="R171" s="10" t="n"/>
      <c r="S171" s="15">
        <f>IF(N171="","",IF(R171="Да","С материалами расследования",N171+'Справочники'!$B$19))</f>
        <v/>
      </c>
      <c r="T171" s="10" t="n"/>
    </row>
    <row r="172">
      <c r="A172" s="10" t="n"/>
      <c r="B172" s="11" t="n"/>
      <c r="C172" s="11" t="n"/>
      <c r="D172" s="10" t="n"/>
      <c r="E172" s="10" t="n"/>
      <c r="F172" s="10" t="n"/>
      <c r="G172" s="10" t="n"/>
      <c r="H172" s="10" t="n"/>
      <c r="I172" s="12" t="n"/>
      <c r="J172" s="10" t="n"/>
      <c r="K172" s="10" t="n"/>
      <c r="L172" s="11" t="n"/>
      <c r="M172" s="11" t="n"/>
      <c r="N172" s="11" t="n"/>
      <c r="O172" s="10" t="n"/>
      <c r="P172" s="13">
        <f>IF(B172="","",IF(N172&lt;&gt;"","Закрыт",IF(AND(C172="",M172=""),"Нет срока",IF(TODAY()&gt;IF(M172&lt;&gt;"",M172,C172),"Просрочен",IF(M172&lt;&gt;"","Продлён","Открыт")))))</f>
        <v/>
      </c>
      <c r="Q172" s="14">
        <f>IF(OR(B172="",N172&lt;&gt;"",AND(C172="",M172="")),"",IF(M172&lt;&gt;"",M172,C172)-TODAY())</f>
        <v/>
      </c>
      <c r="R172" s="10" t="n"/>
      <c r="S172" s="15">
        <f>IF(N172="","",IF(R172="Да","С материалами расследования",N172+'Справочники'!$B$19))</f>
        <v/>
      </c>
      <c r="T172" s="10" t="n"/>
    </row>
    <row r="173">
      <c r="A173" s="10" t="n"/>
      <c r="B173" s="11" t="n"/>
      <c r="C173" s="11" t="n"/>
      <c r="D173" s="10" t="n"/>
      <c r="E173" s="10" t="n"/>
      <c r="F173" s="10" t="n"/>
      <c r="G173" s="10" t="n"/>
      <c r="H173" s="10" t="n"/>
      <c r="I173" s="12" t="n"/>
      <c r="J173" s="10" t="n"/>
      <c r="K173" s="10" t="n"/>
      <c r="L173" s="11" t="n"/>
      <c r="M173" s="11" t="n"/>
      <c r="N173" s="11" t="n"/>
      <c r="O173" s="10" t="n"/>
      <c r="P173" s="13">
        <f>IF(B173="","",IF(N173&lt;&gt;"","Закрыт",IF(AND(C173="",M173=""),"Нет срока",IF(TODAY()&gt;IF(M173&lt;&gt;"",M173,C173),"Просрочен",IF(M173&lt;&gt;"","Продлён","Открыт")))))</f>
        <v/>
      </c>
      <c r="Q173" s="14">
        <f>IF(OR(B173="",N173&lt;&gt;"",AND(C173="",M173="")),"",IF(M173&lt;&gt;"",M173,C173)-TODAY())</f>
        <v/>
      </c>
      <c r="R173" s="10" t="n"/>
      <c r="S173" s="15">
        <f>IF(N173="","",IF(R173="Да","С материалами расследования",N173+'Справочники'!$B$19))</f>
        <v/>
      </c>
      <c r="T173" s="10" t="n"/>
    </row>
    <row r="174">
      <c r="A174" s="10" t="n"/>
      <c r="B174" s="11" t="n"/>
      <c r="C174" s="11" t="n"/>
      <c r="D174" s="10" t="n"/>
      <c r="E174" s="10" t="n"/>
      <c r="F174" s="10" t="n"/>
      <c r="G174" s="10" t="n"/>
      <c r="H174" s="10" t="n"/>
      <c r="I174" s="12" t="n"/>
      <c r="J174" s="10" t="n"/>
      <c r="K174" s="10" t="n"/>
      <c r="L174" s="11" t="n"/>
      <c r="M174" s="11" t="n"/>
      <c r="N174" s="11" t="n"/>
      <c r="O174" s="10" t="n"/>
      <c r="P174" s="13">
        <f>IF(B174="","",IF(N174&lt;&gt;"","Закрыт",IF(AND(C174="",M174=""),"Нет срока",IF(TODAY()&gt;IF(M174&lt;&gt;"",M174,C174),"Просрочен",IF(M174&lt;&gt;"","Продлён","Открыт")))))</f>
        <v/>
      </c>
      <c r="Q174" s="14">
        <f>IF(OR(B174="",N174&lt;&gt;"",AND(C174="",M174="")),"",IF(M174&lt;&gt;"",M174,C174)-TODAY())</f>
        <v/>
      </c>
      <c r="R174" s="10" t="n"/>
      <c r="S174" s="15">
        <f>IF(N174="","",IF(R174="Да","С материалами расследования",N174+'Справочники'!$B$19))</f>
        <v/>
      </c>
      <c r="T174" s="10" t="n"/>
    </row>
    <row r="175">
      <c r="A175" s="10" t="n"/>
      <c r="B175" s="11" t="n"/>
      <c r="C175" s="11" t="n"/>
      <c r="D175" s="10" t="n"/>
      <c r="E175" s="10" t="n"/>
      <c r="F175" s="10" t="n"/>
      <c r="G175" s="10" t="n"/>
      <c r="H175" s="10" t="n"/>
      <c r="I175" s="12" t="n"/>
      <c r="J175" s="10" t="n"/>
      <c r="K175" s="10" t="n"/>
      <c r="L175" s="11" t="n"/>
      <c r="M175" s="11" t="n"/>
      <c r="N175" s="11" t="n"/>
      <c r="O175" s="10" t="n"/>
      <c r="P175" s="13">
        <f>IF(B175="","",IF(N175&lt;&gt;"","Закрыт",IF(AND(C175="",M175=""),"Нет срока",IF(TODAY()&gt;IF(M175&lt;&gt;"",M175,C175),"Просрочен",IF(M175&lt;&gt;"","Продлён","Открыт")))))</f>
        <v/>
      </c>
      <c r="Q175" s="14">
        <f>IF(OR(B175="",N175&lt;&gt;"",AND(C175="",M175="")),"",IF(M175&lt;&gt;"",M175,C175)-TODAY())</f>
        <v/>
      </c>
      <c r="R175" s="10" t="n"/>
      <c r="S175" s="15">
        <f>IF(N175="","",IF(R175="Да","С материалами расследования",N175+'Справочники'!$B$19))</f>
        <v/>
      </c>
      <c r="T175" s="10" t="n"/>
    </row>
    <row r="176">
      <c r="A176" s="10" t="n"/>
      <c r="B176" s="11" t="n"/>
      <c r="C176" s="11" t="n"/>
      <c r="D176" s="10" t="n"/>
      <c r="E176" s="10" t="n"/>
      <c r="F176" s="10" t="n"/>
      <c r="G176" s="10" t="n"/>
      <c r="H176" s="10" t="n"/>
      <c r="I176" s="12" t="n"/>
      <c r="J176" s="10" t="n"/>
      <c r="K176" s="10" t="n"/>
      <c r="L176" s="11" t="n"/>
      <c r="M176" s="11" t="n"/>
      <c r="N176" s="11" t="n"/>
      <c r="O176" s="10" t="n"/>
      <c r="P176" s="13">
        <f>IF(B176="","",IF(N176&lt;&gt;"","Закрыт",IF(AND(C176="",M176=""),"Нет срока",IF(TODAY()&gt;IF(M176&lt;&gt;"",M176,C176),"Просрочен",IF(M176&lt;&gt;"","Продлён","Открыт")))))</f>
        <v/>
      </c>
      <c r="Q176" s="14">
        <f>IF(OR(B176="",N176&lt;&gt;"",AND(C176="",M176="")),"",IF(M176&lt;&gt;"",M176,C176)-TODAY())</f>
        <v/>
      </c>
      <c r="R176" s="10" t="n"/>
      <c r="S176" s="15">
        <f>IF(N176="","",IF(R176="Да","С материалами расследования",N176+'Справочники'!$B$19))</f>
        <v/>
      </c>
      <c r="T176" s="10" t="n"/>
    </row>
    <row r="177">
      <c r="A177" s="10" t="n"/>
      <c r="B177" s="11" t="n"/>
      <c r="C177" s="11" t="n"/>
      <c r="D177" s="10" t="n"/>
      <c r="E177" s="10" t="n"/>
      <c r="F177" s="10" t="n"/>
      <c r="G177" s="10" t="n"/>
      <c r="H177" s="10" t="n"/>
      <c r="I177" s="12" t="n"/>
      <c r="J177" s="10" t="n"/>
      <c r="K177" s="10" t="n"/>
      <c r="L177" s="11" t="n"/>
      <c r="M177" s="11" t="n"/>
      <c r="N177" s="11" t="n"/>
      <c r="O177" s="10" t="n"/>
      <c r="P177" s="13">
        <f>IF(B177="","",IF(N177&lt;&gt;"","Закрыт",IF(AND(C177="",M177=""),"Нет срока",IF(TODAY()&gt;IF(M177&lt;&gt;"",M177,C177),"Просрочен",IF(M177&lt;&gt;"","Продлён","Открыт")))))</f>
        <v/>
      </c>
      <c r="Q177" s="14">
        <f>IF(OR(B177="",N177&lt;&gt;"",AND(C177="",M177="")),"",IF(M177&lt;&gt;"",M177,C177)-TODAY())</f>
        <v/>
      </c>
      <c r="R177" s="10" t="n"/>
      <c r="S177" s="15">
        <f>IF(N177="","",IF(R177="Да","С материалами расследования",N177+'Справочники'!$B$19))</f>
        <v/>
      </c>
      <c r="T177" s="10" t="n"/>
    </row>
    <row r="178">
      <c r="A178" s="10" t="n"/>
      <c r="B178" s="11" t="n"/>
      <c r="C178" s="11" t="n"/>
      <c r="D178" s="10" t="n"/>
      <c r="E178" s="10" t="n"/>
      <c r="F178" s="10" t="n"/>
      <c r="G178" s="10" t="n"/>
      <c r="H178" s="10" t="n"/>
      <c r="I178" s="12" t="n"/>
      <c r="J178" s="10" t="n"/>
      <c r="K178" s="10" t="n"/>
      <c r="L178" s="11" t="n"/>
      <c r="M178" s="11" t="n"/>
      <c r="N178" s="11" t="n"/>
      <c r="O178" s="10" t="n"/>
      <c r="P178" s="13">
        <f>IF(B178="","",IF(N178&lt;&gt;"","Закрыт",IF(AND(C178="",M178=""),"Нет срока",IF(TODAY()&gt;IF(M178&lt;&gt;"",M178,C178),"Просрочен",IF(M178&lt;&gt;"","Продлён","Открыт")))))</f>
        <v/>
      </c>
      <c r="Q178" s="14">
        <f>IF(OR(B178="",N178&lt;&gt;"",AND(C178="",M178="")),"",IF(M178&lt;&gt;"",M178,C178)-TODAY())</f>
        <v/>
      </c>
      <c r="R178" s="10" t="n"/>
      <c r="S178" s="15">
        <f>IF(N178="","",IF(R178="Да","С материалами расследования",N178+'Справочники'!$B$19))</f>
        <v/>
      </c>
      <c r="T178" s="10" t="n"/>
    </row>
    <row r="179">
      <c r="A179" s="10" t="n"/>
      <c r="B179" s="11" t="n"/>
      <c r="C179" s="11" t="n"/>
      <c r="D179" s="10" t="n"/>
      <c r="E179" s="10" t="n"/>
      <c r="F179" s="10" t="n"/>
      <c r="G179" s="10" t="n"/>
      <c r="H179" s="10" t="n"/>
      <c r="I179" s="12" t="n"/>
      <c r="J179" s="10" t="n"/>
      <c r="K179" s="10" t="n"/>
      <c r="L179" s="11" t="n"/>
      <c r="M179" s="11" t="n"/>
      <c r="N179" s="11" t="n"/>
      <c r="O179" s="10" t="n"/>
      <c r="P179" s="13">
        <f>IF(B179="","",IF(N179&lt;&gt;"","Закрыт",IF(AND(C179="",M179=""),"Нет срока",IF(TODAY()&gt;IF(M179&lt;&gt;"",M179,C179),"Просрочен",IF(M179&lt;&gt;"","Продлён","Открыт")))))</f>
        <v/>
      </c>
      <c r="Q179" s="14">
        <f>IF(OR(B179="",N179&lt;&gt;"",AND(C179="",M179="")),"",IF(M179&lt;&gt;"",M179,C179)-TODAY())</f>
        <v/>
      </c>
      <c r="R179" s="10" t="n"/>
      <c r="S179" s="15">
        <f>IF(N179="","",IF(R179="Да","С материалами расследования",N179+'Справочники'!$B$19))</f>
        <v/>
      </c>
      <c r="T179" s="10" t="n"/>
    </row>
    <row r="180">
      <c r="A180" s="10" t="n"/>
      <c r="B180" s="11" t="n"/>
      <c r="C180" s="11" t="n"/>
      <c r="D180" s="10" t="n"/>
      <c r="E180" s="10" t="n"/>
      <c r="F180" s="10" t="n"/>
      <c r="G180" s="10" t="n"/>
      <c r="H180" s="10" t="n"/>
      <c r="I180" s="12" t="n"/>
      <c r="J180" s="10" t="n"/>
      <c r="K180" s="10" t="n"/>
      <c r="L180" s="11" t="n"/>
      <c r="M180" s="11" t="n"/>
      <c r="N180" s="11" t="n"/>
      <c r="O180" s="10" t="n"/>
      <c r="P180" s="13">
        <f>IF(B180="","",IF(N180&lt;&gt;"","Закрыт",IF(AND(C180="",M180=""),"Нет срока",IF(TODAY()&gt;IF(M180&lt;&gt;"",M180,C180),"Просрочен",IF(M180&lt;&gt;"","Продлён","Открыт")))))</f>
        <v/>
      </c>
      <c r="Q180" s="14">
        <f>IF(OR(B180="",N180&lt;&gt;"",AND(C180="",M180="")),"",IF(M180&lt;&gt;"",M180,C180)-TODAY())</f>
        <v/>
      </c>
      <c r="R180" s="10" t="n"/>
      <c r="S180" s="15">
        <f>IF(N180="","",IF(R180="Да","С материалами расследования",N180+'Справочники'!$B$19))</f>
        <v/>
      </c>
      <c r="T180" s="10" t="n"/>
    </row>
    <row r="181">
      <c r="A181" s="10" t="n"/>
      <c r="B181" s="11" t="n"/>
      <c r="C181" s="11" t="n"/>
      <c r="D181" s="10" t="n"/>
      <c r="E181" s="10" t="n"/>
      <c r="F181" s="10" t="n"/>
      <c r="G181" s="10" t="n"/>
      <c r="H181" s="10" t="n"/>
      <c r="I181" s="12" t="n"/>
      <c r="J181" s="10" t="n"/>
      <c r="K181" s="10" t="n"/>
      <c r="L181" s="11" t="n"/>
      <c r="M181" s="11" t="n"/>
      <c r="N181" s="11" t="n"/>
      <c r="O181" s="10" t="n"/>
      <c r="P181" s="13">
        <f>IF(B181="","",IF(N181&lt;&gt;"","Закрыт",IF(AND(C181="",M181=""),"Нет срока",IF(TODAY()&gt;IF(M181&lt;&gt;"",M181,C181),"Просрочен",IF(M181&lt;&gt;"","Продлён","Открыт")))))</f>
        <v/>
      </c>
      <c r="Q181" s="14">
        <f>IF(OR(B181="",N181&lt;&gt;"",AND(C181="",M181="")),"",IF(M181&lt;&gt;"",M181,C181)-TODAY())</f>
        <v/>
      </c>
      <c r="R181" s="10" t="n"/>
      <c r="S181" s="15">
        <f>IF(N181="","",IF(R181="Да","С материалами расследования",N181+'Справочники'!$B$19))</f>
        <v/>
      </c>
      <c r="T181" s="10" t="n"/>
    </row>
    <row r="182">
      <c r="A182" s="10" t="n"/>
      <c r="B182" s="11" t="n"/>
      <c r="C182" s="11" t="n"/>
      <c r="D182" s="10" t="n"/>
      <c r="E182" s="10" t="n"/>
      <c r="F182" s="10" t="n"/>
      <c r="G182" s="10" t="n"/>
      <c r="H182" s="10" t="n"/>
      <c r="I182" s="12" t="n"/>
      <c r="J182" s="10" t="n"/>
      <c r="K182" s="10" t="n"/>
      <c r="L182" s="11" t="n"/>
      <c r="M182" s="11" t="n"/>
      <c r="N182" s="11" t="n"/>
      <c r="O182" s="10" t="n"/>
      <c r="P182" s="13">
        <f>IF(B182="","",IF(N182&lt;&gt;"","Закрыт",IF(AND(C182="",M182=""),"Нет срока",IF(TODAY()&gt;IF(M182&lt;&gt;"",M182,C182),"Просрочен",IF(M182&lt;&gt;"","Продлён","Открыт")))))</f>
        <v/>
      </c>
      <c r="Q182" s="14">
        <f>IF(OR(B182="",N182&lt;&gt;"",AND(C182="",M182="")),"",IF(M182&lt;&gt;"",M182,C182)-TODAY())</f>
        <v/>
      </c>
      <c r="R182" s="10" t="n"/>
      <c r="S182" s="15">
        <f>IF(N182="","",IF(R182="Да","С материалами расследования",N182+'Справочники'!$B$19))</f>
        <v/>
      </c>
      <c r="T182" s="10" t="n"/>
    </row>
    <row r="183">
      <c r="A183" s="10" t="n"/>
      <c r="B183" s="11" t="n"/>
      <c r="C183" s="11" t="n"/>
      <c r="D183" s="10" t="n"/>
      <c r="E183" s="10" t="n"/>
      <c r="F183" s="10" t="n"/>
      <c r="G183" s="10" t="n"/>
      <c r="H183" s="10" t="n"/>
      <c r="I183" s="12" t="n"/>
      <c r="J183" s="10" t="n"/>
      <c r="K183" s="10" t="n"/>
      <c r="L183" s="11" t="n"/>
      <c r="M183" s="11" t="n"/>
      <c r="N183" s="11" t="n"/>
      <c r="O183" s="10" t="n"/>
      <c r="P183" s="13">
        <f>IF(B183="","",IF(N183&lt;&gt;"","Закрыт",IF(AND(C183="",M183=""),"Нет срока",IF(TODAY()&gt;IF(M183&lt;&gt;"",M183,C183),"Просрочен",IF(M183&lt;&gt;"","Продлён","Открыт")))))</f>
        <v/>
      </c>
      <c r="Q183" s="14">
        <f>IF(OR(B183="",N183&lt;&gt;"",AND(C183="",M183="")),"",IF(M183&lt;&gt;"",M183,C183)-TODAY())</f>
        <v/>
      </c>
      <c r="R183" s="10" t="n"/>
      <c r="S183" s="15">
        <f>IF(N183="","",IF(R183="Да","С материалами расследования",N183+'Справочники'!$B$19))</f>
        <v/>
      </c>
      <c r="T183" s="10" t="n"/>
    </row>
    <row r="184">
      <c r="A184" s="10" t="n"/>
      <c r="B184" s="11" t="n"/>
      <c r="C184" s="11" t="n"/>
      <c r="D184" s="10" t="n"/>
      <c r="E184" s="10" t="n"/>
      <c r="F184" s="10" t="n"/>
      <c r="G184" s="10" t="n"/>
      <c r="H184" s="10" t="n"/>
      <c r="I184" s="12" t="n"/>
      <c r="J184" s="10" t="n"/>
      <c r="K184" s="10" t="n"/>
      <c r="L184" s="11" t="n"/>
      <c r="M184" s="11" t="n"/>
      <c r="N184" s="11" t="n"/>
      <c r="O184" s="10" t="n"/>
      <c r="P184" s="13">
        <f>IF(B184="","",IF(N184&lt;&gt;"","Закрыт",IF(AND(C184="",M184=""),"Нет срока",IF(TODAY()&gt;IF(M184&lt;&gt;"",M184,C184),"Просрочен",IF(M184&lt;&gt;"","Продлён","Открыт")))))</f>
        <v/>
      </c>
      <c r="Q184" s="14">
        <f>IF(OR(B184="",N184&lt;&gt;"",AND(C184="",M184="")),"",IF(M184&lt;&gt;"",M184,C184)-TODAY())</f>
        <v/>
      </c>
      <c r="R184" s="10" t="n"/>
      <c r="S184" s="15">
        <f>IF(N184="","",IF(R184="Да","С материалами расследования",N184+'Справочники'!$B$19))</f>
        <v/>
      </c>
      <c r="T184" s="10" t="n"/>
    </row>
    <row r="185">
      <c r="A185" s="10" t="n"/>
      <c r="B185" s="11" t="n"/>
      <c r="C185" s="11" t="n"/>
      <c r="D185" s="10" t="n"/>
      <c r="E185" s="10" t="n"/>
      <c r="F185" s="10" t="n"/>
      <c r="G185" s="10" t="n"/>
      <c r="H185" s="10" t="n"/>
      <c r="I185" s="12" t="n"/>
      <c r="J185" s="10" t="n"/>
      <c r="K185" s="10" t="n"/>
      <c r="L185" s="11" t="n"/>
      <c r="M185" s="11" t="n"/>
      <c r="N185" s="11" t="n"/>
      <c r="O185" s="10" t="n"/>
      <c r="P185" s="13">
        <f>IF(B185="","",IF(N185&lt;&gt;"","Закрыт",IF(AND(C185="",M185=""),"Нет срока",IF(TODAY()&gt;IF(M185&lt;&gt;"",M185,C185),"Просрочен",IF(M185&lt;&gt;"","Продлён","Открыт")))))</f>
        <v/>
      </c>
      <c r="Q185" s="14">
        <f>IF(OR(B185="",N185&lt;&gt;"",AND(C185="",M185="")),"",IF(M185&lt;&gt;"",M185,C185)-TODAY())</f>
        <v/>
      </c>
      <c r="R185" s="10" t="n"/>
      <c r="S185" s="15">
        <f>IF(N185="","",IF(R185="Да","С материалами расследования",N185+'Справочники'!$B$19))</f>
        <v/>
      </c>
      <c r="T185" s="10" t="n"/>
    </row>
    <row r="186">
      <c r="A186" s="10" t="n"/>
      <c r="B186" s="11" t="n"/>
      <c r="C186" s="11" t="n"/>
      <c r="D186" s="10" t="n"/>
      <c r="E186" s="10" t="n"/>
      <c r="F186" s="10" t="n"/>
      <c r="G186" s="10" t="n"/>
      <c r="H186" s="10" t="n"/>
      <c r="I186" s="12" t="n"/>
      <c r="J186" s="10" t="n"/>
      <c r="K186" s="10" t="n"/>
      <c r="L186" s="11" t="n"/>
      <c r="M186" s="11" t="n"/>
      <c r="N186" s="11" t="n"/>
      <c r="O186" s="10" t="n"/>
      <c r="P186" s="13">
        <f>IF(B186="","",IF(N186&lt;&gt;"","Закрыт",IF(AND(C186="",M186=""),"Нет срока",IF(TODAY()&gt;IF(M186&lt;&gt;"",M186,C186),"Просрочен",IF(M186&lt;&gt;"","Продлён","Открыт")))))</f>
        <v/>
      </c>
      <c r="Q186" s="14">
        <f>IF(OR(B186="",N186&lt;&gt;"",AND(C186="",M186="")),"",IF(M186&lt;&gt;"",M186,C186)-TODAY())</f>
        <v/>
      </c>
      <c r="R186" s="10" t="n"/>
      <c r="S186" s="15">
        <f>IF(N186="","",IF(R186="Да","С материалами расследования",N186+'Справочники'!$B$19))</f>
        <v/>
      </c>
      <c r="T186" s="10" t="n"/>
    </row>
    <row r="187">
      <c r="A187" s="10" t="n"/>
      <c r="B187" s="11" t="n"/>
      <c r="C187" s="11" t="n"/>
      <c r="D187" s="10" t="n"/>
      <c r="E187" s="10" t="n"/>
      <c r="F187" s="10" t="n"/>
      <c r="G187" s="10" t="n"/>
      <c r="H187" s="10" t="n"/>
      <c r="I187" s="12" t="n"/>
      <c r="J187" s="10" t="n"/>
      <c r="K187" s="10" t="n"/>
      <c r="L187" s="11" t="n"/>
      <c r="M187" s="11" t="n"/>
      <c r="N187" s="11" t="n"/>
      <c r="O187" s="10" t="n"/>
      <c r="P187" s="13">
        <f>IF(B187="","",IF(N187&lt;&gt;"","Закрыт",IF(AND(C187="",M187=""),"Нет срока",IF(TODAY()&gt;IF(M187&lt;&gt;"",M187,C187),"Просрочен",IF(M187&lt;&gt;"","Продлён","Открыт")))))</f>
        <v/>
      </c>
      <c r="Q187" s="14">
        <f>IF(OR(B187="",N187&lt;&gt;"",AND(C187="",M187="")),"",IF(M187&lt;&gt;"",M187,C187)-TODAY())</f>
        <v/>
      </c>
      <c r="R187" s="10" t="n"/>
      <c r="S187" s="15">
        <f>IF(N187="","",IF(R187="Да","С материалами расследования",N187+'Справочники'!$B$19))</f>
        <v/>
      </c>
      <c r="T187" s="10" t="n"/>
    </row>
    <row r="188">
      <c r="A188" s="10" t="n"/>
      <c r="B188" s="11" t="n"/>
      <c r="C188" s="11" t="n"/>
      <c r="D188" s="10" t="n"/>
      <c r="E188" s="10" t="n"/>
      <c r="F188" s="10" t="n"/>
      <c r="G188" s="10" t="n"/>
      <c r="H188" s="10" t="n"/>
      <c r="I188" s="12" t="n"/>
      <c r="J188" s="10" t="n"/>
      <c r="K188" s="10" t="n"/>
      <c r="L188" s="11" t="n"/>
      <c r="M188" s="11" t="n"/>
      <c r="N188" s="11" t="n"/>
      <c r="O188" s="10" t="n"/>
      <c r="P188" s="13">
        <f>IF(B188="","",IF(N188&lt;&gt;"","Закрыт",IF(AND(C188="",M188=""),"Нет срока",IF(TODAY()&gt;IF(M188&lt;&gt;"",M188,C188),"Просрочен",IF(M188&lt;&gt;"","Продлён","Открыт")))))</f>
        <v/>
      </c>
      <c r="Q188" s="14">
        <f>IF(OR(B188="",N188&lt;&gt;"",AND(C188="",M188="")),"",IF(M188&lt;&gt;"",M188,C188)-TODAY())</f>
        <v/>
      </c>
      <c r="R188" s="10" t="n"/>
      <c r="S188" s="15">
        <f>IF(N188="","",IF(R188="Да","С материалами расследования",N188+'Справочники'!$B$19))</f>
        <v/>
      </c>
      <c r="T188" s="10" t="n"/>
    </row>
    <row r="189">
      <c r="A189" s="10" t="n"/>
      <c r="B189" s="11" t="n"/>
      <c r="C189" s="11" t="n"/>
      <c r="D189" s="10" t="n"/>
      <c r="E189" s="10" t="n"/>
      <c r="F189" s="10" t="n"/>
      <c r="G189" s="10" t="n"/>
      <c r="H189" s="10" t="n"/>
      <c r="I189" s="12" t="n"/>
      <c r="J189" s="10" t="n"/>
      <c r="K189" s="10" t="n"/>
      <c r="L189" s="11" t="n"/>
      <c r="M189" s="11" t="n"/>
      <c r="N189" s="11" t="n"/>
      <c r="O189" s="10" t="n"/>
      <c r="P189" s="13">
        <f>IF(B189="","",IF(N189&lt;&gt;"","Закрыт",IF(AND(C189="",M189=""),"Нет срока",IF(TODAY()&gt;IF(M189&lt;&gt;"",M189,C189),"Просрочен",IF(M189&lt;&gt;"","Продлён","Открыт")))))</f>
        <v/>
      </c>
      <c r="Q189" s="14">
        <f>IF(OR(B189="",N189&lt;&gt;"",AND(C189="",M189="")),"",IF(M189&lt;&gt;"",M189,C189)-TODAY())</f>
        <v/>
      </c>
      <c r="R189" s="10" t="n"/>
      <c r="S189" s="15">
        <f>IF(N189="","",IF(R189="Да","С материалами расследования",N189+'Справочники'!$B$19))</f>
        <v/>
      </c>
      <c r="T189" s="10" t="n"/>
    </row>
    <row r="190">
      <c r="A190" s="10" t="n"/>
      <c r="B190" s="11" t="n"/>
      <c r="C190" s="11" t="n"/>
      <c r="D190" s="10" t="n"/>
      <c r="E190" s="10" t="n"/>
      <c r="F190" s="10" t="n"/>
      <c r="G190" s="10" t="n"/>
      <c r="H190" s="10" t="n"/>
      <c r="I190" s="12" t="n"/>
      <c r="J190" s="10" t="n"/>
      <c r="K190" s="10" t="n"/>
      <c r="L190" s="11" t="n"/>
      <c r="M190" s="11" t="n"/>
      <c r="N190" s="11" t="n"/>
      <c r="O190" s="10" t="n"/>
      <c r="P190" s="13">
        <f>IF(B190="","",IF(N190&lt;&gt;"","Закрыт",IF(AND(C190="",M190=""),"Нет срока",IF(TODAY()&gt;IF(M190&lt;&gt;"",M190,C190),"Просрочен",IF(M190&lt;&gt;"","Продлён","Открыт")))))</f>
        <v/>
      </c>
      <c r="Q190" s="14">
        <f>IF(OR(B190="",N190&lt;&gt;"",AND(C190="",M190="")),"",IF(M190&lt;&gt;"",M190,C190)-TODAY())</f>
        <v/>
      </c>
      <c r="R190" s="10" t="n"/>
      <c r="S190" s="15">
        <f>IF(N190="","",IF(R190="Да","С материалами расследования",N190+'Справочники'!$B$19))</f>
        <v/>
      </c>
      <c r="T190" s="10" t="n"/>
    </row>
    <row r="191">
      <c r="A191" s="10" t="n"/>
      <c r="B191" s="11" t="n"/>
      <c r="C191" s="11" t="n"/>
      <c r="D191" s="10" t="n"/>
      <c r="E191" s="10" t="n"/>
      <c r="F191" s="10" t="n"/>
      <c r="G191" s="10" t="n"/>
      <c r="H191" s="10" t="n"/>
      <c r="I191" s="12" t="n"/>
      <c r="J191" s="10" t="n"/>
      <c r="K191" s="10" t="n"/>
      <c r="L191" s="11" t="n"/>
      <c r="M191" s="11" t="n"/>
      <c r="N191" s="11" t="n"/>
      <c r="O191" s="10" t="n"/>
      <c r="P191" s="13">
        <f>IF(B191="","",IF(N191&lt;&gt;"","Закрыт",IF(AND(C191="",M191=""),"Нет срока",IF(TODAY()&gt;IF(M191&lt;&gt;"",M191,C191),"Просрочен",IF(M191&lt;&gt;"","Продлён","Открыт")))))</f>
        <v/>
      </c>
      <c r="Q191" s="14">
        <f>IF(OR(B191="",N191&lt;&gt;"",AND(C191="",M191="")),"",IF(M191&lt;&gt;"",M191,C191)-TODAY())</f>
        <v/>
      </c>
      <c r="R191" s="10" t="n"/>
      <c r="S191" s="15">
        <f>IF(N191="","",IF(R191="Да","С материалами расследования",N191+'Справочники'!$B$19))</f>
        <v/>
      </c>
      <c r="T191" s="10" t="n"/>
    </row>
    <row r="192">
      <c r="A192" s="10" t="n"/>
      <c r="B192" s="11" t="n"/>
      <c r="C192" s="11" t="n"/>
      <c r="D192" s="10" t="n"/>
      <c r="E192" s="10" t="n"/>
      <c r="F192" s="10" t="n"/>
      <c r="G192" s="10" t="n"/>
      <c r="H192" s="10" t="n"/>
      <c r="I192" s="12" t="n"/>
      <c r="J192" s="10" t="n"/>
      <c r="K192" s="10" t="n"/>
      <c r="L192" s="11" t="n"/>
      <c r="M192" s="11" t="n"/>
      <c r="N192" s="11" t="n"/>
      <c r="O192" s="10" t="n"/>
      <c r="P192" s="13">
        <f>IF(B192="","",IF(N192&lt;&gt;"","Закрыт",IF(AND(C192="",M192=""),"Нет срока",IF(TODAY()&gt;IF(M192&lt;&gt;"",M192,C192),"Просрочен",IF(M192&lt;&gt;"","Продлён","Открыт")))))</f>
        <v/>
      </c>
      <c r="Q192" s="14">
        <f>IF(OR(B192="",N192&lt;&gt;"",AND(C192="",M192="")),"",IF(M192&lt;&gt;"",M192,C192)-TODAY())</f>
        <v/>
      </c>
      <c r="R192" s="10" t="n"/>
      <c r="S192" s="15">
        <f>IF(N192="","",IF(R192="Да","С материалами расследования",N192+'Справочники'!$B$19))</f>
        <v/>
      </c>
      <c r="T192" s="10" t="n"/>
    </row>
    <row r="193">
      <c r="A193" s="10" t="n"/>
      <c r="B193" s="11" t="n"/>
      <c r="C193" s="11" t="n"/>
      <c r="D193" s="10" t="n"/>
      <c r="E193" s="10" t="n"/>
      <c r="F193" s="10" t="n"/>
      <c r="G193" s="10" t="n"/>
      <c r="H193" s="10" t="n"/>
      <c r="I193" s="12" t="n"/>
      <c r="J193" s="10" t="n"/>
      <c r="K193" s="10" t="n"/>
      <c r="L193" s="11" t="n"/>
      <c r="M193" s="11" t="n"/>
      <c r="N193" s="11" t="n"/>
      <c r="O193" s="10" t="n"/>
      <c r="P193" s="13">
        <f>IF(B193="","",IF(N193&lt;&gt;"","Закрыт",IF(AND(C193="",M193=""),"Нет срока",IF(TODAY()&gt;IF(M193&lt;&gt;"",M193,C193),"Просрочен",IF(M193&lt;&gt;"","Продлён","Открыт")))))</f>
        <v/>
      </c>
      <c r="Q193" s="14">
        <f>IF(OR(B193="",N193&lt;&gt;"",AND(C193="",M193="")),"",IF(M193&lt;&gt;"",M193,C193)-TODAY())</f>
        <v/>
      </c>
      <c r="R193" s="10" t="n"/>
      <c r="S193" s="15">
        <f>IF(N193="","",IF(R193="Да","С материалами расследования",N193+'Справочники'!$B$19))</f>
        <v/>
      </c>
      <c r="T193" s="10" t="n"/>
    </row>
    <row r="194">
      <c r="A194" s="10" t="n"/>
      <c r="B194" s="11" t="n"/>
      <c r="C194" s="11" t="n"/>
      <c r="D194" s="10" t="n"/>
      <c r="E194" s="10" t="n"/>
      <c r="F194" s="10" t="n"/>
      <c r="G194" s="10" t="n"/>
      <c r="H194" s="10" t="n"/>
      <c r="I194" s="12" t="n"/>
      <c r="J194" s="10" t="n"/>
      <c r="K194" s="10" t="n"/>
      <c r="L194" s="11" t="n"/>
      <c r="M194" s="11" t="n"/>
      <c r="N194" s="11" t="n"/>
      <c r="O194" s="10" t="n"/>
      <c r="P194" s="13">
        <f>IF(B194="","",IF(N194&lt;&gt;"","Закрыт",IF(AND(C194="",M194=""),"Нет срока",IF(TODAY()&gt;IF(M194&lt;&gt;"",M194,C194),"Просрочен",IF(M194&lt;&gt;"","Продлён","Открыт")))))</f>
        <v/>
      </c>
      <c r="Q194" s="14">
        <f>IF(OR(B194="",N194&lt;&gt;"",AND(C194="",M194="")),"",IF(M194&lt;&gt;"",M194,C194)-TODAY())</f>
        <v/>
      </c>
      <c r="R194" s="10" t="n"/>
      <c r="S194" s="15">
        <f>IF(N194="","",IF(R194="Да","С материалами расследования",N194+'Справочники'!$B$19))</f>
        <v/>
      </c>
      <c r="T194" s="10" t="n"/>
    </row>
    <row r="195">
      <c r="A195" s="10" t="n"/>
      <c r="B195" s="11" t="n"/>
      <c r="C195" s="11" t="n"/>
      <c r="D195" s="10" t="n"/>
      <c r="E195" s="10" t="n"/>
      <c r="F195" s="10" t="n"/>
      <c r="G195" s="10" t="n"/>
      <c r="H195" s="10" t="n"/>
      <c r="I195" s="12" t="n"/>
      <c r="J195" s="10" t="n"/>
      <c r="K195" s="10" t="n"/>
      <c r="L195" s="11" t="n"/>
      <c r="M195" s="11" t="n"/>
      <c r="N195" s="11" t="n"/>
      <c r="O195" s="10" t="n"/>
      <c r="P195" s="13">
        <f>IF(B195="","",IF(N195&lt;&gt;"","Закрыт",IF(AND(C195="",M195=""),"Нет срока",IF(TODAY()&gt;IF(M195&lt;&gt;"",M195,C195),"Просрочен",IF(M195&lt;&gt;"","Продлён","Открыт")))))</f>
        <v/>
      </c>
      <c r="Q195" s="14">
        <f>IF(OR(B195="",N195&lt;&gt;"",AND(C195="",M195="")),"",IF(M195&lt;&gt;"",M195,C195)-TODAY())</f>
        <v/>
      </c>
      <c r="R195" s="10" t="n"/>
      <c r="S195" s="15">
        <f>IF(N195="","",IF(R195="Да","С материалами расследования",N195+'Справочники'!$B$19))</f>
        <v/>
      </c>
      <c r="T195" s="10" t="n"/>
    </row>
    <row r="196">
      <c r="A196" s="10" t="n"/>
      <c r="B196" s="11" t="n"/>
      <c r="C196" s="11" t="n"/>
      <c r="D196" s="10" t="n"/>
      <c r="E196" s="10" t="n"/>
      <c r="F196" s="10" t="n"/>
      <c r="G196" s="10" t="n"/>
      <c r="H196" s="10" t="n"/>
      <c r="I196" s="12" t="n"/>
      <c r="J196" s="10" t="n"/>
      <c r="K196" s="10" t="n"/>
      <c r="L196" s="11" t="n"/>
      <c r="M196" s="11" t="n"/>
      <c r="N196" s="11" t="n"/>
      <c r="O196" s="10" t="n"/>
      <c r="P196" s="13">
        <f>IF(B196="","",IF(N196&lt;&gt;"","Закрыт",IF(AND(C196="",M196=""),"Нет срока",IF(TODAY()&gt;IF(M196&lt;&gt;"",M196,C196),"Просрочен",IF(M196&lt;&gt;"","Продлён","Открыт")))))</f>
        <v/>
      </c>
      <c r="Q196" s="14">
        <f>IF(OR(B196="",N196&lt;&gt;"",AND(C196="",M196="")),"",IF(M196&lt;&gt;"",M196,C196)-TODAY())</f>
        <v/>
      </c>
      <c r="R196" s="10" t="n"/>
      <c r="S196" s="15">
        <f>IF(N196="","",IF(R196="Да","С материалами расследования",N196+'Справочники'!$B$19))</f>
        <v/>
      </c>
      <c r="T196" s="10" t="n"/>
    </row>
    <row r="197">
      <c r="A197" s="10" t="n"/>
      <c r="B197" s="11" t="n"/>
      <c r="C197" s="11" t="n"/>
      <c r="D197" s="10" t="n"/>
      <c r="E197" s="10" t="n"/>
      <c r="F197" s="10" t="n"/>
      <c r="G197" s="10" t="n"/>
      <c r="H197" s="10" t="n"/>
      <c r="I197" s="12" t="n"/>
      <c r="J197" s="10" t="n"/>
      <c r="K197" s="10" t="n"/>
      <c r="L197" s="11" t="n"/>
      <c r="M197" s="11" t="n"/>
      <c r="N197" s="11" t="n"/>
      <c r="O197" s="10" t="n"/>
      <c r="P197" s="13">
        <f>IF(B197="","",IF(N197&lt;&gt;"","Закрыт",IF(AND(C197="",M197=""),"Нет срока",IF(TODAY()&gt;IF(M197&lt;&gt;"",M197,C197),"Просрочен",IF(M197&lt;&gt;"","Продлён","Открыт")))))</f>
        <v/>
      </c>
      <c r="Q197" s="14">
        <f>IF(OR(B197="",N197&lt;&gt;"",AND(C197="",M197="")),"",IF(M197&lt;&gt;"",M197,C197)-TODAY())</f>
        <v/>
      </c>
      <c r="R197" s="10" t="n"/>
      <c r="S197" s="15">
        <f>IF(N197="","",IF(R197="Да","С материалами расследования",N197+'Справочники'!$B$19))</f>
        <v/>
      </c>
      <c r="T197" s="10" t="n"/>
    </row>
    <row r="198">
      <c r="A198" s="10" t="n"/>
      <c r="B198" s="11" t="n"/>
      <c r="C198" s="11" t="n"/>
      <c r="D198" s="10" t="n"/>
      <c r="E198" s="10" t="n"/>
      <c r="F198" s="10" t="n"/>
      <c r="G198" s="10" t="n"/>
      <c r="H198" s="10" t="n"/>
      <c r="I198" s="12" t="n"/>
      <c r="J198" s="10" t="n"/>
      <c r="K198" s="10" t="n"/>
      <c r="L198" s="11" t="n"/>
      <c r="M198" s="11" t="n"/>
      <c r="N198" s="11" t="n"/>
      <c r="O198" s="10" t="n"/>
      <c r="P198" s="13">
        <f>IF(B198="","",IF(N198&lt;&gt;"","Закрыт",IF(AND(C198="",M198=""),"Нет срока",IF(TODAY()&gt;IF(M198&lt;&gt;"",M198,C198),"Просрочен",IF(M198&lt;&gt;"","Продлён","Открыт")))))</f>
        <v/>
      </c>
      <c r="Q198" s="14">
        <f>IF(OR(B198="",N198&lt;&gt;"",AND(C198="",M198="")),"",IF(M198&lt;&gt;"",M198,C198)-TODAY())</f>
        <v/>
      </c>
      <c r="R198" s="10" t="n"/>
      <c r="S198" s="15">
        <f>IF(N198="","",IF(R198="Да","С материалами расследования",N198+'Справочники'!$B$19))</f>
        <v/>
      </c>
      <c r="T198" s="10" t="n"/>
    </row>
    <row r="199">
      <c r="A199" s="10" t="n"/>
      <c r="B199" s="11" t="n"/>
      <c r="C199" s="11" t="n"/>
      <c r="D199" s="10" t="n"/>
      <c r="E199" s="10" t="n"/>
      <c r="F199" s="10" t="n"/>
      <c r="G199" s="10" t="n"/>
      <c r="H199" s="10" t="n"/>
      <c r="I199" s="12" t="n"/>
      <c r="J199" s="10" t="n"/>
      <c r="K199" s="10" t="n"/>
      <c r="L199" s="11" t="n"/>
      <c r="M199" s="11" t="n"/>
      <c r="N199" s="11" t="n"/>
      <c r="O199" s="10" t="n"/>
      <c r="P199" s="13">
        <f>IF(B199="","",IF(N199&lt;&gt;"","Закрыт",IF(AND(C199="",M199=""),"Нет срока",IF(TODAY()&gt;IF(M199&lt;&gt;"",M199,C199),"Просрочен",IF(M199&lt;&gt;"","Продлён","Открыт")))))</f>
        <v/>
      </c>
      <c r="Q199" s="14">
        <f>IF(OR(B199="",N199&lt;&gt;"",AND(C199="",M199="")),"",IF(M199&lt;&gt;"",M199,C199)-TODAY())</f>
        <v/>
      </c>
      <c r="R199" s="10" t="n"/>
      <c r="S199" s="15">
        <f>IF(N199="","",IF(R199="Да","С материалами расследования",N199+'Справочники'!$B$19))</f>
        <v/>
      </c>
      <c r="T199" s="10" t="n"/>
    </row>
    <row r="200">
      <c r="A200" s="10" t="n"/>
      <c r="B200" s="11" t="n"/>
      <c r="C200" s="11" t="n"/>
      <c r="D200" s="10" t="n"/>
      <c r="E200" s="10" t="n"/>
      <c r="F200" s="10" t="n"/>
      <c r="G200" s="10" t="n"/>
      <c r="H200" s="10" t="n"/>
      <c r="I200" s="12" t="n"/>
      <c r="J200" s="10" t="n"/>
      <c r="K200" s="10" t="n"/>
      <c r="L200" s="11" t="n"/>
      <c r="M200" s="11" t="n"/>
      <c r="N200" s="11" t="n"/>
      <c r="O200" s="10" t="n"/>
      <c r="P200" s="13">
        <f>IF(B200="","",IF(N200&lt;&gt;"","Закрыт",IF(AND(C200="",M200=""),"Нет срока",IF(TODAY()&gt;IF(M200&lt;&gt;"",M200,C200),"Просрочен",IF(M200&lt;&gt;"","Продлён","Открыт")))))</f>
        <v/>
      </c>
      <c r="Q200" s="14">
        <f>IF(OR(B200="",N200&lt;&gt;"",AND(C200="",M200="")),"",IF(M200&lt;&gt;"",M200,C200)-TODAY())</f>
        <v/>
      </c>
      <c r="R200" s="10" t="n"/>
      <c r="S200" s="15">
        <f>IF(N200="","",IF(R200="Да","С материалами расследования",N200+'Справочники'!$B$19))</f>
        <v/>
      </c>
      <c r="T200" s="10" t="n"/>
    </row>
    <row r="201">
      <c r="A201" s="10" t="n"/>
      <c r="B201" s="11" t="n"/>
      <c r="C201" s="11" t="n"/>
      <c r="D201" s="10" t="n"/>
      <c r="E201" s="10" t="n"/>
      <c r="F201" s="10" t="n"/>
      <c r="G201" s="10" t="n"/>
      <c r="H201" s="10" t="n"/>
      <c r="I201" s="12" t="n"/>
      <c r="J201" s="10" t="n"/>
      <c r="K201" s="10" t="n"/>
      <c r="L201" s="11" t="n"/>
      <c r="M201" s="11" t="n"/>
      <c r="N201" s="11" t="n"/>
      <c r="O201" s="10" t="n"/>
      <c r="P201" s="13">
        <f>IF(B201="","",IF(N201&lt;&gt;"","Закрыт",IF(AND(C201="",M201=""),"Нет срока",IF(TODAY()&gt;IF(M201&lt;&gt;"",M201,C201),"Просрочен",IF(M201&lt;&gt;"","Продлён","Открыт")))))</f>
        <v/>
      </c>
      <c r="Q201" s="14">
        <f>IF(OR(B201="",N201&lt;&gt;"",AND(C201="",M201="")),"",IF(M201&lt;&gt;"",M201,C201)-TODAY())</f>
        <v/>
      </c>
      <c r="R201" s="10" t="n"/>
      <c r="S201" s="15">
        <f>IF(N201="","",IF(R201="Да","С материалами расследования",N201+'Справочники'!$B$19))</f>
        <v/>
      </c>
      <c r="T201" s="10" t="n"/>
    </row>
    <row r="202">
      <c r="A202" s="10" t="n"/>
      <c r="B202" s="11" t="n"/>
      <c r="C202" s="11" t="n"/>
      <c r="D202" s="10" t="n"/>
      <c r="E202" s="10" t="n"/>
      <c r="F202" s="10" t="n"/>
      <c r="G202" s="10" t="n"/>
      <c r="H202" s="10" t="n"/>
      <c r="I202" s="12" t="n"/>
      <c r="J202" s="10" t="n"/>
      <c r="K202" s="10" t="n"/>
      <c r="L202" s="11" t="n"/>
      <c r="M202" s="11" t="n"/>
      <c r="N202" s="11" t="n"/>
      <c r="O202" s="10" t="n"/>
      <c r="P202" s="13">
        <f>IF(B202="","",IF(N202&lt;&gt;"","Закрыт",IF(AND(C202="",M202=""),"Нет срока",IF(TODAY()&gt;IF(M202&lt;&gt;"",M202,C202),"Просрочен",IF(M202&lt;&gt;"","Продлён","Открыт")))))</f>
        <v/>
      </c>
      <c r="Q202" s="14">
        <f>IF(OR(B202="",N202&lt;&gt;"",AND(C202="",M202="")),"",IF(M202&lt;&gt;"",M202,C202)-TODAY())</f>
        <v/>
      </c>
      <c r="R202" s="10" t="n"/>
      <c r="S202" s="15">
        <f>IF(N202="","",IF(R202="Да","С материалами расследования",N202+'Справочники'!$B$19))</f>
        <v/>
      </c>
      <c r="T202" s="10" t="n"/>
    </row>
    <row r="203">
      <c r="A203" s="10" t="n"/>
      <c r="B203" s="11" t="n"/>
      <c r="C203" s="11" t="n"/>
      <c r="D203" s="10" t="n"/>
      <c r="E203" s="10" t="n"/>
      <c r="F203" s="10" t="n"/>
      <c r="G203" s="10" t="n"/>
      <c r="H203" s="10" t="n"/>
      <c r="I203" s="12" t="n"/>
      <c r="J203" s="10" t="n"/>
      <c r="K203" s="10" t="n"/>
      <c r="L203" s="11" t="n"/>
      <c r="M203" s="11" t="n"/>
      <c r="N203" s="11" t="n"/>
      <c r="O203" s="10" t="n"/>
      <c r="P203" s="13">
        <f>IF(B203="","",IF(N203&lt;&gt;"","Закрыт",IF(AND(C203="",M203=""),"Нет срока",IF(TODAY()&gt;IF(M203&lt;&gt;"",M203,C203),"Просрочен",IF(M203&lt;&gt;"","Продлён","Открыт")))))</f>
        <v/>
      </c>
      <c r="Q203" s="14">
        <f>IF(OR(B203="",N203&lt;&gt;"",AND(C203="",M203="")),"",IF(M203&lt;&gt;"",M203,C203)-TODAY())</f>
        <v/>
      </c>
      <c r="R203" s="10" t="n"/>
      <c r="S203" s="15">
        <f>IF(N203="","",IF(R203="Да","С материалами расследования",N203+'Справочники'!$B$19))</f>
        <v/>
      </c>
      <c r="T203" s="10" t="n"/>
    </row>
    <row r="204">
      <c r="A204" s="10" t="n"/>
      <c r="B204" s="11" t="n"/>
      <c r="C204" s="11" t="n"/>
      <c r="D204" s="10" t="n"/>
      <c r="E204" s="10" t="n"/>
      <c r="F204" s="10" t="n"/>
      <c r="G204" s="10" t="n"/>
      <c r="H204" s="10" t="n"/>
      <c r="I204" s="12" t="n"/>
      <c r="J204" s="10" t="n"/>
      <c r="K204" s="10" t="n"/>
      <c r="L204" s="11" t="n"/>
      <c r="M204" s="11" t="n"/>
      <c r="N204" s="11" t="n"/>
      <c r="O204" s="10" t="n"/>
      <c r="P204" s="13">
        <f>IF(B204="","",IF(N204&lt;&gt;"","Закрыт",IF(AND(C204="",M204=""),"Нет срока",IF(TODAY()&gt;IF(M204&lt;&gt;"",M204,C204),"Просрочен",IF(M204&lt;&gt;"","Продлён","Открыт")))))</f>
        <v/>
      </c>
      <c r="Q204" s="14">
        <f>IF(OR(B204="",N204&lt;&gt;"",AND(C204="",M204="")),"",IF(M204&lt;&gt;"",M204,C204)-TODAY())</f>
        <v/>
      </c>
      <c r="R204" s="10" t="n"/>
      <c r="S204" s="15">
        <f>IF(N204="","",IF(R204="Да","С материалами расследования",N204+'Справочники'!$B$19))</f>
        <v/>
      </c>
      <c r="T204" s="10" t="n"/>
    </row>
    <row r="205">
      <c r="A205" s="10" t="n"/>
      <c r="B205" s="11" t="n"/>
      <c r="C205" s="11" t="n"/>
      <c r="D205" s="10" t="n"/>
      <c r="E205" s="10" t="n"/>
      <c r="F205" s="10" t="n"/>
      <c r="G205" s="10" t="n"/>
      <c r="H205" s="10" t="n"/>
      <c r="I205" s="12" t="n"/>
      <c r="J205" s="10" t="n"/>
      <c r="K205" s="10" t="n"/>
      <c r="L205" s="11" t="n"/>
      <c r="M205" s="11" t="n"/>
      <c r="N205" s="11" t="n"/>
      <c r="O205" s="10" t="n"/>
      <c r="P205" s="13">
        <f>IF(B205="","",IF(N205&lt;&gt;"","Закрыт",IF(AND(C205="",M205=""),"Нет срока",IF(TODAY()&gt;IF(M205&lt;&gt;"",M205,C205),"Просрочен",IF(M205&lt;&gt;"","Продлён","Открыт")))))</f>
        <v/>
      </c>
      <c r="Q205" s="14">
        <f>IF(OR(B205="",N205&lt;&gt;"",AND(C205="",M205="")),"",IF(M205&lt;&gt;"",M205,C205)-TODAY())</f>
        <v/>
      </c>
      <c r="R205" s="10" t="n"/>
      <c r="S205" s="15">
        <f>IF(N205="","",IF(R205="Да","С материалами расследования",N205+'Справочники'!$B$19))</f>
        <v/>
      </c>
      <c r="T205" s="10" t="n"/>
    </row>
    <row r="206">
      <c r="A206" s="10" t="n"/>
      <c r="B206" s="11" t="n"/>
      <c r="C206" s="11" t="n"/>
      <c r="D206" s="10" t="n"/>
      <c r="E206" s="10" t="n"/>
      <c r="F206" s="10" t="n"/>
      <c r="G206" s="10" t="n"/>
      <c r="H206" s="10" t="n"/>
      <c r="I206" s="12" t="n"/>
      <c r="J206" s="10" t="n"/>
      <c r="K206" s="10" t="n"/>
      <c r="L206" s="11" t="n"/>
      <c r="M206" s="11" t="n"/>
      <c r="N206" s="11" t="n"/>
      <c r="O206" s="10" t="n"/>
      <c r="P206" s="13">
        <f>IF(B206="","",IF(N206&lt;&gt;"","Закрыт",IF(AND(C206="",M206=""),"Нет срока",IF(TODAY()&gt;IF(M206&lt;&gt;"",M206,C206),"Просрочен",IF(M206&lt;&gt;"","Продлён","Открыт")))))</f>
        <v/>
      </c>
      <c r="Q206" s="14">
        <f>IF(OR(B206="",N206&lt;&gt;"",AND(C206="",M206="")),"",IF(M206&lt;&gt;"",M206,C206)-TODAY())</f>
        <v/>
      </c>
      <c r="R206" s="10" t="n"/>
      <c r="S206" s="15">
        <f>IF(N206="","",IF(R206="Да","С материалами расследования",N206+'Справочники'!$B$19))</f>
        <v/>
      </c>
      <c r="T206" s="10" t="n"/>
    </row>
  </sheetData>
  <autoFilter ref="A6:T206"/>
  <mergeCells count="4">
    <mergeCell ref="A1:T1"/>
    <mergeCell ref="B4:F4"/>
    <mergeCell ref="B2:F2"/>
    <mergeCell ref="B3:F3"/>
  </mergeCells>
  <conditionalFormatting sqref="P7:P206">
    <cfRule type="cellIs" priority="1" operator="equal" dxfId="0">
      <formula>"Просрочен"</formula>
    </cfRule>
    <cfRule type="cellIs" priority="2" operator="equal" dxfId="1">
      <formula>"Нет срока"</formula>
    </cfRule>
    <cfRule type="cellIs" priority="3" operator="equal" dxfId="2">
      <formula>"Закрыт"</formula>
    </cfRule>
  </conditionalFormatting>
  <conditionalFormatting sqref="Q7:Q206">
    <cfRule type="expression" priority="4" dxfId="1">
      <formula>AND(Q7&lt;&gt;"",Q7&lt;=1)</formula>
    </cfRule>
  </conditionalFormatting>
  <conditionalFormatting sqref="J7:J206">
    <cfRule type="expression" priority="5" dxfId="0">
      <formula>AND(J7="Нет",$N7="",$B7&lt;&gt;"")</formula>
    </cfRule>
  </conditionalFormatting>
  <conditionalFormatting sqref="K7:K206">
    <cfRule type="expression" priority="6" dxfId="0">
      <formula>AND(K7="Нет",$N7="",$B7&lt;&gt;"")</formula>
    </cfRule>
  </conditionalFormatting>
  <dataValidations count="10">
    <dataValidation sqref="D7:D206" showDropDown="0" showInputMessage="0" showErrorMessage="0" allowBlank="1" errorTitle="Недопустимое значение" error="Выберите значение из списка" type="list">
      <formula1>'Справочники'!$A$2:$A$14</formula1>
    </dataValidation>
    <dataValidation sqref="J7:J206" showDropDown="0" showInputMessage="1" showErrorMessage="0" allowBlank="1" errorTitle="Недопустимое значение" error="Выберите значение из списка" prompt="Нужно для работ в охранных зонах сооружений и коммуникаций и на действующих объектах" type="list">
      <formula1>"Да,Нет,Не требуется"</formula1>
    </dataValidation>
    <dataValidation sqref="K7:K206" showDropDown="0" showInputMessage="0" showErrorMessage="0" allowBlank="1" errorTitle="Недопустимое значение" error="Выберите значение из списка" type="list">
      <formula1>"Да,Нет"</formula1>
    </dataValidation>
    <dataValidation sqref="R7:R206" showDropDown="0" showInputMessage="0" showErrorMessage="0" allowBlank="1" errorTitle="Недопустимое значение" error="Выберите значение из списка" type="list">
      <formula1>"Да,Нет"</formula1>
    </dataValidation>
    <dataValidation sqref="B7:B206" showDropDown="0" showInputMessage="0" showErrorMessage="0" allowBlank="1" errorTitle="Нужна дата" error="Введите дату в формате ДД.ММ.ГГГГ" type="date" operator="greaterThan">
      <formula1>DATE(2000,1,1)</formula1>
    </dataValidation>
    <dataValidation sqref="C7:C206" showDropDown="0" showInputMessage="0" showErrorMessage="0" allowBlank="1" errorTitle="Нужна дата" error="Введите дату в формате ДД.ММ.ГГГГ" type="date" operator="greaterThan">
      <formula1>DATE(2000,1,1)</formula1>
    </dataValidation>
    <dataValidation sqref="L7:L206" showDropDown="0" showInputMessage="0" showErrorMessage="0" allowBlank="1" errorTitle="Нужна дата" error="Введите дату в формате ДД.ММ.ГГГГ" type="date" operator="greaterThan">
      <formula1>DATE(2000,1,1)</formula1>
    </dataValidation>
    <dataValidation sqref="M7:M206" showDropDown="0" showInputMessage="0" showErrorMessage="0" allowBlank="1" errorTitle="Нужна дата" error="Введите дату в формате ДД.ММ.ГГГГ" type="date" operator="greaterThan">
      <formula1>DATE(2000,1,1)</formula1>
    </dataValidation>
    <dataValidation sqref="N7:N206" showDropDown="0" showInputMessage="0" showErrorMessage="0" allowBlank="1" errorTitle="Нужна дата" error="Введите дату в формате ДД.ММ.ГГГГ" type="date" operator="greaterThan">
      <formula1>DATE(2000,1,1)</formula1>
    </dataValidation>
    <dataValidation sqref="I7:I206" showDropDown="0" showInputMessage="0" showErrorMessage="0" allowBlank="1" errorTitle="Нужно число" error="Введите число" type="decimal" operator="greaterThanOrEqual">
      <formula1>0</formula1>
    </dataValidation>
  </dataValidations>
  <pageMargins left="0.4" right="0.4" top="0.6" bottom="0.6" header="0.5" footer="0.5"/>
  <pageSetup orientation="landscape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0" customWidth="1" min="1" max="1"/>
    <col width="14" customWidth="1" min="2" max="2"/>
  </cols>
  <sheetData>
    <row r="1">
      <c r="A1" s="1" t="inlineStr">
        <is>
          <t>Сводка по нарядам-допускам</t>
        </is>
      </c>
    </row>
    <row r="2"/>
    <row r="3" ht="22" customHeight="1">
      <c r="A3" s="6" t="inlineStr">
        <is>
          <t>Показатель</t>
        </is>
      </c>
      <c r="B3" s="6" t="inlineStr">
        <is>
          <t>Значение</t>
        </is>
      </c>
    </row>
    <row r="4">
      <c r="A4" s="10" t="inlineStr">
        <is>
          <t>Всего зарегистрировано</t>
        </is>
      </c>
      <c r="B4" s="13">
        <f>COUNTA('Журнал'!$A$7:$A$206)</f>
        <v/>
      </c>
    </row>
    <row r="5">
      <c r="A5" s="10" t="inlineStr">
        <is>
          <t>Открыты (действуют)</t>
        </is>
      </c>
      <c r="B5" s="13">
        <f>COUNTIF('Журнал'!$P$7:$P$206,"Открыт")+COUNTIF('Журнал'!$P$7:$P$206,"Продлён")</f>
        <v/>
      </c>
    </row>
    <row r="6">
      <c r="A6" s="10" t="inlineStr">
        <is>
          <t>Из них продлены</t>
        </is>
      </c>
      <c r="B6" s="13">
        <f>COUNTIF('Журнал'!$P$7:$P$206,"Продлён")</f>
        <v/>
      </c>
    </row>
    <row r="7">
      <c r="A7" s="10" t="inlineStr">
        <is>
          <t>Просрочены и не закрыты</t>
        </is>
      </c>
      <c r="B7" s="13">
        <f>COUNTIF('Журнал'!$P$7:$P$206,"Просрочен")</f>
        <v/>
      </c>
    </row>
    <row r="8">
      <c r="A8" s="10" t="inlineStr">
        <is>
          <t>Без срока действия</t>
        </is>
      </c>
      <c r="B8" s="13">
        <f>COUNTIF('Журнал'!$P$7:$P$206,"Нет срока")</f>
        <v/>
      </c>
    </row>
    <row r="9">
      <c r="A9" s="10" t="inlineStr">
        <is>
          <t>Закрыты</t>
        </is>
      </c>
      <c r="B9" s="13">
        <f>COUNTIF('Журнал'!$P$7:$P$206,"Закрыт")</f>
        <v/>
      </c>
    </row>
    <row r="10">
      <c r="A10" s="10" t="inlineStr">
        <is>
          <t>Открытые без отметки о целевом инструктаже</t>
        </is>
      </c>
      <c r="B10" s="13">
        <f>COUNTIFS('Журнал'!$K$7:$K$206,"&lt;&gt;Да",'Журнал'!$P$7:$P$206,"Открыт")+COUNTIFS('Журнал'!$K$7:$K$206,"&lt;&gt;Да",'Журнал'!$P$7:$P$206,"Продлён")</f>
        <v/>
      </c>
    </row>
    <row r="11">
      <c r="A11" s="10" t="inlineStr">
        <is>
          <t>Открытые без письменного разрешения, где оно отмечено как нужное</t>
        </is>
      </c>
      <c r="B11" s="13">
        <f>COUNTIFS('Журнал'!$J$7:$J$206,"Нет",'Журнал'!$P$7:$P$206,"Открыт")+COUNTIFS('Журнал'!$J$7:$J$206,"Нет",'Журнал'!$P$7:$P$206,"Продлён")</f>
        <v/>
      </c>
    </row>
    <row r="12">
      <c r="A12" s="16" t="inlineStr">
        <is>
          <t>По видам работ (все наряды)</t>
        </is>
      </c>
      <c r="B12" s="17" t="n"/>
    </row>
    <row r="13">
      <c r="A13" s="10">
        <f>'Справочники'!A2</f>
        <v/>
      </c>
      <c r="B13" s="13">
        <f>COUNTIF('Журнал'!$D$7:$D$206,'Справочники'!A2)</f>
        <v/>
      </c>
    </row>
    <row r="14">
      <c r="A14" s="10">
        <f>'Справочники'!A3</f>
        <v/>
      </c>
      <c r="B14" s="13">
        <f>COUNTIF('Журнал'!$D$7:$D$206,'Справочники'!A3)</f>
        <v/>
      </c>
    </row>
    <row r="15">
      <c r="A15" s="10">
        <f>'Справочники'!A4</f>
        <v/>
      </c>
      <c r="B15" s="13">
        <f>COUNTIF('Журнал'!$D$7:$D$206,'Справочники'!A4)</f>
        <v/>
      </c>
    </row>
    <row r="16">
      <c r="A16" s="10">
        <f>'Справочники'!A5</f>
        <v/>
      </c>
      <c r="B16" s="13">
        <f>COUNTIF('Журнал'!$D$7:$D$206,'Справочники'!A5)</f>
        <v/>
      </c>
    </row>
    <row r="17">
      <c r="A17" s="10">
        <f>'Справочники'!A6</f>
        <v/>
      </c>
      <c r="B17" s="13">
        <f>COUNTIF('Журнал'!$D$7:$D$206,'Справочники'!A6)</f>
        <v/>
      </c>
    </row>
    <row r="18">
      <c r="A18" s="10">
        <f>'Справочники'!A7</f>
        <v/>
      </c>
      <c r="B18" s="13">
        <f>COUNTIF('Журнал'!$D$7:$D$206,'Справочники'!A7)</f>
        <v/>
      </c>
    </row>
    <row r="19">
      <c r="A19" s="10">
        <f>'Справочники'!A8</f>
        <v/>
      </c>
      <c r="B19" s="13">
        <f>COUNTIF('Журнал'!$D$7:$D$206,'Справочники'!A8)</f>
        <v/>
      </c>
    </row>
    <row r="20">
      <c r="A20" s="10">
        <f>'Справочники'!A9</f>
        <v/>
      </c>
      <c r="B20" s="13">
        <f>COUNTIF('Журнал'!$D$7:$D$206,'Справочники'!A9)</f>
        <v/>
      </c>
    </row>
    <row r="21">
      <c r="A21" s="10">
        <f>'Справочники'!A10</f>
        <v/>
      </c>
      <c r="B21" s="13">
        <f>COUNTIF('Журнал'!$D$7:$D$206,'Справочники'!A10)</f>
        <v/>
      </c>
    </row>
    <row r="22">
      <c r="A22" s="10">
        <f>'Справочники'!A11</f>
        <v/>
      </c>
      <c r="B22" s="13">
        <f>COUNTIF('Журнал'!$D$7:$D$206,'Справочники'!A11)</f>
        <v/>
      </c>
    </row>
    <row r="23">
      <c r="A23" s="10">
        <f>'Справочники'!A12</f>
        <v/>
      </c>
      <c r="B23" s="13">
        <f>COUNTIF('Журнал'!$D$7:$D$206,'Справочники'!A12)</f>
        <v/>
      </c>
    </row>
    <row r="24">
      <c r="A24" s="10">
        <f>'Справочники'!A13</f>
        <v/>
      </c>
      <c r="B24" s="13">
        <f>COUNTIF('Журнал'!$D$7:$D$206,'Справочники'!A13)</f>
        <v/>
      </c>
    </row>
    <row r="25">
      <c r="A25" s="10">
        <f>'Справочники'!A14</f>
        <v/>
      </c>
      <c r="B25" s="13">
        <f>COUNTIF('Журнал'!$D$7:$D$206,'Справочники'!A14)</f>
        <v/>
      </c>
    </row>
    <row r="26"/>
    <row r="27">
      <c r="A27" s="18" t="inlineStr">
        <is>
          <t>Шаблон: 1мост.рф</t>
        </is>
      </c>
    </row>
  </sheetData>
  <pageMargins left="0.4" right="0.4" top="0.6" bottom="0.6" header="0.5" footer="0.5"/>
  <pageSetup orientation="portrait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workbookViewId="0">
      <selection activeCell="A1" sqref="A1"/>
    </sheetView>
  </sheetViews>
  <sheetFormatPr baseColWidth="8" defaultRowHeight="15"/>
  <cols>
    <col width="90" customWidth="1" min="1" max="1"/>
    <col width="10" customWidth="1" min="2" max="2"/>
  </cols>
  <sheetData>
    <row r="1">
      <c r="A1" s="2" t="inlineStr">
        <is>
          <t>Виды работ повышенной опасности (п. 22 Правил № 883н, дополните по приказу работодателя)</t>
        </is>
      </c>
    </row>
    <row r="2">
      <c r="A2" s="19" t="inlineStr">
        <is>
          <t>Подъёмные сооружения и машины в охранных зонах ЛЭП, трубопроводов, складов ЛВЖ и газа</t>
        </is>
      </c>
    </row>
    <row r="3">
      <c r="A3" s="19" t="inlineStr">
        <is>
          <t>Колодцы, шурфы, замкнутые и труднодоступные пространства</t>
        </is>
      </c>
    </row>
    <row r="4">
      <c r="A4" s="19" t="inlineStr">
        <is>
          <t>Земляные работы в охранных зонах подземных коммуникаций или на заражённых участках</t>
        </is>
      </c>
    </row>
    <row r="5">
      <c r="A5" s="19" t="inlineStr">
        <is>
          <t>Работы при опасных факторах действующего опасного производственного объекта</t>
        </is>
      </c>
    </row>
    <row r="6">
      <c r="A6" s="19" t="inlineStr">
        <is>
          <t>Работы на высоте</t>
        </is>
      </c>
    </row>
    <row r="7">
      <c r="A7" s="19" t="inlineStr">
        <is>
          <t>Работы рядом с опасными работами на смежных участках</t>
        </is>
      </c>
    </row>
    <row r="8">
      <c r="A8" s="19" t="inlineStr">
        <is>
          <t>Работы вблизи эксплуатируемых автомобильных и железных дорог</t>
        </is>
      </c>
    </row>
    <row r="9">
      <c r="A9" s="19" t="inlineStr">
        <is>
          <t>Газоопасные работы</t>
        </is>
      </c>
    </row>
    <row r="10">
      <c r="A10" s="19" t="inlineStr">
        <is>
          <t>Кровельные работы газопламенным способом</t>
        </is>
      </c>
    </row>
    <row r="11">
      <c r="A11" s="19" t="inlineStr">
        <is>
          <t>Монтаж оборудования и трубопроводов в охранных зонах ЛЭП, газопроводов, складов ЛВЖ и газа</t>
        </is>
      </c>
    </row>
    <row r="12">
      <c r="A12" s="19" t="inlineStr">
        <is>
          <t>Монтаж в действующих теплосиловых и электрических цехах, ремонт электроустановок</t>
        </is>
      </c>
    </row>
    <row r="13">
      <c r="A13" s="19" t="inlineStr">
        <is>
          <t>Другие работы из перечня работодателя</t>
        </is>
      </c>
    </row>
    <row r="14">
      <c r="A14" s="19" t="inlineStr">
        <is>
          <t>Несколько видов работ (единый наряд-допуск)</t>
        </is>
      </c>
    </row>
    <row r="15"/>
    <row r="16"/>
    <row r="17"/>
    <row r="18">
      <c r="A18" s="2" t="inlineStr">
        <is>
          <t>Параметры</t>
        </is>
      </c>
    </row>
    <row r="19">
      <c r="A19" s="19" t="inlineStr">
        <is>
          <t>Срок хранения закрытого наряда-допуска, суток</t>
        </is>
      </c>
      <c r="B19" s="20" t="n">
        <v>30</v>
      </c>
    </row>
    <row r="20">
      <c r="A20" s="21" t="inlineStr">
        <is>
          <t>30 суток установлено для нарядов на работы на высоте (п. 66 Правил № 782н). Для других видов работ укажите срок из локального акта работодателя.</t>
        </is>
      </c>
    </row>
    <row r="21"/>
    <row r="22">
      <c r="A22" s="18" t="inlineStr">
        <is>
          <t>Шаблон: 1мост.рф</t>
        </is>
      </c>
    </row>
  </sheetData>
  <pageMargins left="0.4" right="0.4" top="0.6" bottom="0.6" header="0.5" footer="0.5"/>
  <pageSetup orientation="portrait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Журнал учёта нарядов-допусков: как заполнять</t>
        </is>
      </c>
    </row>
    <row r="2"/>
    <row r="3">
      <c r="B3" s="22" t="inlineStr">
        <is>
          <t>Назначение</t>
        </is>
      </c>
    </row>
    <row r="4" ht="30" customHeight="1">
      <c r="A4" s="23" t="inlineStr">
        <is>
          <t>•</t>
        </is>
      </c>
      <c r="B4" s="24" t="inlineStr">
        <is>
          <t>Журнал помогает видеть все выданные наряды-допуски по объекту: какие работы идут, кто руководит, какие наряды просрочены и какие нужно закрыть.</t>
        </is>
      </c>
    </row>
    <row r="5" ht="44" customHeight="1">
      <c r="A5" s="23" t="inlineStr">
        <is>
          <t>•</t>
        </is>
      </c>
      <c r="B5" s="24" t="inlineStr">
        <is>
          <t>Правила по охране труда при строительстве, реконструкции и ремонте (приказ Минтруда России от 11.12.2020 № 883н) не устанавливают форму журнала. Шаблон основан на рекомендуемом образце журнала из Правил по охране труда при работе на высоте (приложение № 5 к приказу Минтруда России от 16.11.2020 № 782н) и дополнен полями для контроля.</t>
        </is>
      </c>
    </row>
    <row r="6">
      <c r="B6" s="22" t="inlineStr">
        <is>
          <t>Порядок работы</t>
        </is>
      </c>
    </row>
    <row r="7" ht="30" customHeight="1">
      <c r="A7" s="23" t="inlineStr">
        <is>
          <t>•</t>
        </is>
      </c>
      <c r="B7" s="24" t="inlineStr">
        <is>
          <t>Регистрируйте наряд-допуск в день выдачи: номер, дату, срок действия, вид работ, место, руководителя работ и лицо, выдавшее наряд.</t>
        </is>
      </c>
    </row>
    <row r="8" ht="30" customHeight="1">
      <c r="A8" s="23" t="inlineStr">
        <is>
          <t>•</t>
        </is>
      </c>
      <c r="B8" s="24" t="inlineStr">
        <is>
          <t>Вид работ выбирайте из списка. Список основан на п. 22 Правил № 883н; дополните его на листе «Справочники» по перечню, утверждённому приказом работодателя.</t>
        </is>
      </c>
    </row>
    <row r="9" ht="30" customHeight="1">
      <c r="A9" s="23" t="inlineStr">
        <is>
          <t>•</t>
        </is>
      </c>
      <c r="B9" s="24" t="inlineStr">
        <is>
          <t>Графа «Письменное разрешение»: «Да» — разрешение владельца сооружения, коммуникации или эксплуатирующей организации получено; «Нет» — нужно, но ещё не получено; «Не требуется» — работы не в охранной зоне и не на действующем объекте.</t>
        </is>
      </c>
    </row>
    <row r="10">
      <c r="A10" s="23" t="inlineStr">
        <is>
          <t>•</t>
        </is>
      </c>
      <c r="B10" s="24" t="inlineStr">
        <is>
          <t>При продлении заполните «Продлён до». При закрытии — дату закрытия и ФИО того, кто принял закрытый наряд.</t>
        </is>
      </c>
    </row>
    <row r="11">
      <c r="A11" s="23" t="inlineStr">
        <is>
          <t>•</t>
        </is>
      </c>
      <c r="B11" s="24" t="inlineStr">
        <is>
          <t>Статус, дни до окончания и срок хранения считаются автоматически (серые ячейки). «Просрочен» — срок прошёл, а наряд не закрыт.</t>
        </is>
      </c>
    </row>
    <row r="12">
      <c r="A12" s="23" t="inlineStr">
        <is>
          <t>•</t>
        </is>
      </c>
      <c r="B12" s="24" t="inlineStr">
        <is>
          <t>Красным подсвечиваются просроченные наряды, а также открытые наряды без разрешения или без отметки о целевом инструктаже.</t>
        </is>
      </c>
    </row>
    <row r="13" ht="30" customHeight="1">
      <c r="A13" s="23" t="inlineStr">
        <is>
          <t>•</t>
        </is>
      </c>
      <c r="B13" s="24" t="inlineStr">
        <is>
          <t>Если при работах был несчастный случай, отметьте «Да» в соответствующей графе: такой наряд хранится вместе с материалами расследования.</t>
        </is>
      </c>
    </row>
    <row r="14">
      <c r="B14" s="22" t="inlineStr">
        <is>
          <t>Сводка</t>
        </is>
      </c>
    </row>
    <row r="15">
      <c r="A15" s="23" t="inlineStr">
        <is>
          <t>•</t>
        </is>
      </c>
      <c r="B15" s="24" t="inlineStr">
        <is>
          <t>Лист «Сводка» показывает число открытых, продлённых, просроченных и закрытых нарядов и распределение по видам работ.</t>
        </is>
      </c>
    </row>
    <row r="16">
      <c r="B16" s="22" t="inlineStr">
        <is>
          <t>Примеры</t>
        </is>
      </c>
    </row>
    <row r="17">
      <c r="A17" s="23" t="inlineStr">
        <is>
          <t>•</t>
        </is>
      </c>
      <c r="B17" s="24" t="inlineStr">
        <is>
          <t>Строки с жёлтой заливкой и пометкой «ПРИМЕР» показывают заполнение. Удалите их перед началом работы.</t>
        </is>
      </c>
    </row>
    <row r="18">
      <c r="B18" s="22" t="inlineStr">
        <is>
          <t>Важно</t>
        </is>
      </c>
    </row>
    <row r="19" ht="30" customHeight="1">
      <c r="A19" s="23" t="inlineStr">
        <is>
          <t>•</t>
        </is>
      </c>
      <c r="B19" s="24" t="inlineStr">
        <is>
          <t>Журнал не заменяет сам наряд-допуск с подписями. Порядок выдачи, перечень работ и лиц с правом выдачи нарядов устанавливаются приказом работодателя.</t>
        </is>
      </c>
    </row>
    <row r="20" ht="30" customHeight="1">
      <c r="A20" s="23" t="inlineStr">
        <is>
          <t>•</t>
        </is>
      </c>
      <c r="B20" s="24" t="inlineStr">
        <is>
          <t>Для работ на высоте действуют также Правила № 782н: срок наряда не более 15 календарных дней со дня начала работ и одно продление не более чем на 15 дней.</t>
        </is>
      </c>
    </row>
    <row r="21"/>
    <row r="22">
      <c r="B22" s="18" t="inlineStr">
        <is>
          <t>Шаблон: 1мост.рф</t>
        </is>
      </c>
    </row>
  </sheetData>
  <pageMargins left="0.4" right="0.4" top="0.6" bottom="0.6" header="0.5" footer="0.5"/>
  <pageSetup orientation="portrait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2026-11-05T20:24:05Z</dcterms:created>
  <dcterms:modified xmlns:dcterms="http://purl.org/dc/terms/" xmlns:xsi="http://www.w3.org/2001/XMLSchema-instance" xsi:type="dcterms:W3CDTF">2026-11-05T20:24:05Z</dcterms:modified>
</cp:coreProperties>
</file>